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4000" windowHeight="10890" activeTab="1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52511"/>
</workbook>
</file>

<file path=xl/calcChain.xml><?xml version="1.0" encoding="utf-8"?>
<calcChain xmlns="http://schemas.openxmlformats.org/spreadsheetml/2006/main">
  <c r="I84" i="19" l="1"/>
  <c r="K84" i="19"/>
  <c r="L84" i="19"/>
  <c r="M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I17" i="17" l="1"/>
  <c r="D10" i="15"/>
  <c r="E10" i="15"/>
  <c r="H10" i="15"/>
  <c r="J10" i="15"/>
  <c r="K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F37" i="15"/>
  <c r="F36" i="15"/>
  <c r="C36" i="15" s="1"/>
  <c r="C34" i="15" s="1"/>
  <c r="F35" i="15"/>
  <c r="C37" i="15"/>
  <c r="C35" i="15"/>
  <c r="D34" i="15"/>
  <c r="E34" i="15"/>
  <c r="G34" i="15"/>
  <c r="G10" i="15" s="1"/>
  <c r="H34" i="15"/>
  <c r="I34" i="15"/>
  <c r="J34" i="15"/>
  <c r="K34" i="15"/>
  <c r="L34" i="15"/>
  <c r="M34" i="15"/>
  <c r="N34" i="15"/>
  <c r="F34" i="15" l="1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9" i="15" s="1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E169" i="19" l="1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H84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N9" i="19" s="1"/>
  <c r="M196" i="19"/>
  <c r="M195" i="19" s="1"/>
  <c r="M9" i="19" s="1"/>
  <c r="L196" i="19"/>
  <c r="L195" i="19" s="1"/>
  <c r="L9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E9" i="19" l="1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I9" i="19" s="1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H10" i="19"/>
  <c r="H9" i="19" s="1"/>
  <c r="O10" i="19"/>
  <c r="M10" i="19"/>
  <c r="K10" i="19"/>
  <c r="N10" i="19"/>
  <c r="I10" i="19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I10" i="15" s="1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E68" i="15" l="1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K111" i="15" l="1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<sst xmlns="http://schemas.openxmlformats.org/spreadsheetml/2006/main" count="531" uniqueCount="373">
  <si>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</si>
  <si>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</si>
  <si>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</si>
  <si>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</si>
  <si>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</si>
  <si>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</si>
  <si>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</si>
  <si>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</si>
  <si>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</si>
  <si>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</si>
  <si>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</si>
  <si>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</si>
  <si>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</si>
  <si>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</si>
  <si>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</si>
  <si>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</si>
  <si>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</si>
  <si>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</si>
  <si>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</si>
  <si>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</si>
  <si>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</si>
  <si>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</si>
  <si>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</si>
  <si>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</si>
  <si>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</si>
  <si>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</si>
  <si>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</si>
  <si>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</si>
  <si>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</si>
  <si>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</si>
  <si>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</si>
  <si>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</si>
  <si>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</si>
  <si>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</si>
  <si>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</si>
  <si>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</si>
  <si>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</si>
  <si>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</si>
  <si>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</si>
  <si>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</si>
  <si>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</si>
  <si>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</si>
  <si>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</si>
  <si>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</si>
  <si>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</si>
  <si>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</si>
  <si>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</si>
  <si>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</si>
  <si>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</si>
  <si>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</si>
  <si>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</si>
  <si>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</si>
  <si>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</si>
  <si>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</si>
  <si>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</si>
  <si>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</si>
  <si>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</si>
  <si>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</si>
  <si>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</si>
  <si>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</si>
  <si>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</si>
  <si>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</si>
  <si>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</si>
  <si>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</si>
  <si>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</si>
  <si>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</si>
  <si>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</si>
  <si>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</si>
  <si>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</si>
  <si>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</si>
  <si>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</si>
  <si>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</si>
  <si>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</si>
  <si>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</si>
  <si>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</si>
  <si>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</si>
  <si>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</si>
  <si>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</si>
  <si>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</si>
  <si>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</si>
  <si>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</si>
  <si>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</si>
  <si>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</si>
  <si>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</si>
  <si>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</si>
  <si>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</si>
  <si>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</si>
  <si>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</si>
  <si>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</si>
  <si>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</si>
  <si>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</si>
  <si>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</si>
  <si>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</si>
  <si>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</si>
  <si>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</si>
  <si>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</si>
  <si>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</si>
  <si>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</si>
  <si>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</si>
  <si>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</si>
  <si>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</si>
  <si>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</si>
  <si>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</si>
  <si>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</si>
  <si>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</si>
  <si>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</si>
  <si>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</si>
  <si>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</si>
  <si>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</si>
  <si>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</si>
  <si>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</si>
  <si>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</si>
  <si>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</si>
  <si>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</si>
  <si>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</si>
  <si>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</si>
  <si>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</si>
  <si>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</si>
  <si>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</si>
  <si>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</si>
  <si>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</si>
  <si>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</si>
  <si>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</si>
  <si>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</si>
  <si>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</si>
  <si>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</si>
  <si>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</si>
  <si>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</si>
  <si>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</si>
  <si>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</si>
  <si>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</si>
  <si>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</si>
  <si>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</si>
  <si>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</si>
  <si>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</si>
  <si>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</si>
  <si>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</si>
  <si>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</si>
  <si>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</si>
  <si>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</si>
  <si>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</si>
  <si>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</si>
  <si>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</si>
  <si>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</si>
  <si>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</si>
  <si>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</si>
  <si>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</si>
  <si>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</si>
  <si>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</si>
  <si>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</si>
  <si>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</si>
  <si>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</si>
  <si>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</si>
  <si>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</si>
  <si>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</si>
  <si>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</si>
  <si>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</si>
  <si>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</si>
  <si>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</si>
  <si>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</si>
  <si>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</si>
  <si>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</si>
  <si>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</si>
  <si>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</si>
  <si>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</si>
  <si>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</si>
  <si>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</si>
  <si>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</si>
  <si>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</si>
  <si>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</si>
  <si>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</si>
  <si>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</si>
  <si>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</si>
  <si>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</si>
  <si>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</si>
  <si>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</si>
  <si>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</si>
  <si>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</si>
  <si>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</si>
  <si>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</si>
  <si>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</si>
  <si>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</si>
  <si>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</si>
  <si>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</si>
  <si>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</si>
  <si>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</si>
  <si>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</si>
  <si>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</si>
  <si>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</si>
  <si>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</si>
  <si>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</si>
  <si>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</si>
  <si>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</si>
  <si>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</si>
  <si>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</si>
  <si>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</si>
  <si>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</si>
  <si>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</si>
  <si>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</si>
  <si>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</si>
  <si>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</si>
  <si>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</si>
  <si>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</si>
  <si>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</si>
  <si>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</si>
  <si>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</si>
  <si>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</si>
  <si>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</si>
  <si>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</si>
  <si>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</si>
  <si>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</si>
  <si>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</si>
  <si>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</si>
  <si>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</si>
  <si>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</si>
  <si>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</si>
  <si>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</si>
  <si>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</si>
  <si>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</si>
  <si>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</si>
  <si>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</si>
  <si>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</si>
  <si>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</si>
  <si>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</si>
  <si>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</si>
  <si>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</si>
  <si>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</si>
  <si>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</si>
  <si>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</si>
  <si>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</si>
  <si>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</si>
  <si>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</si>
  <si>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</si>
  <si>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</si>
  <si>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</si>
  <si>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</si>
  <si>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</si>
  <si>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</si>
  <si>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</si>
  <si>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</si>
  <si>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</si>
  <si>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</si>
  <si>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</si>
  <si>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</si>
  <si>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</si>
  <si>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</si>
  <si>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</si>
  <si>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</si>
  <si>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</si>
  <si>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</si>
  <si>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</si>
  <si>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</si>
  <si>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</si>
  <si>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</si>
  <si>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</si>
  <si>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</si>
  <si>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</si>
  <si>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</si>
  <si>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</si>
  <si>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</si>
  <si>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</si>
  <si>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</si>
  <si>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</si>
  <si>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</si>
  <si>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</si>
  <si>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</si>
  <si>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</si>
  <si>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</si>
  <si>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</si>
  <si>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</si>
  <si>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</si>
  <si>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</si>
  <si>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</si>
  <si>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</si>
  <si>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</si>
  <si>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</si>
  <si>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</si>
  <si>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</si>
  <si>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</si>
  <si>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</si>
  <si>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</si>
  <si>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</si>
  <si>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</si>
  <si>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</si>
  <si>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</si>
  <si>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</si>
  <si>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</si>
  <si>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</si>
  <si>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</si>
  <si>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</si>
  <si>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</si>
  <si>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</si>
  <si>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</si>
  <si>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</si>
  <si>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</si>
  <si>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</si>
  <si>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</si>
  <si>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</si>
  <si>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</si>
  <si>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</si>
  <si>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</si>
  <si>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</si>
  <si>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</si>
  <si>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</si>
  <si>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</si>
  <si>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</si>
  <si>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</si>
  <si>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</si>
  <si>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</si>
  <si>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</si>
  <si>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</si>
  <si>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</si>
  <si>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</si>
  <si>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</si>
  <si>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</si>
  <si>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</si>
  <si>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</si>
  <si>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</si>
  <si>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</si>
  <si>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</si>
  <si>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</si>
  <si>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</si>
  <si>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</si>
  <si>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</si>
  <si>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</si>
  <si>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</si>
  <si>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</si>
  <si>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</si>
  <si>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</si>
  <si>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</si>
  <si>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</si>
  <si>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</si>
  <si>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</si>
  <si>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</si>
  <si>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</si>
  <si>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</si>
  <si>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</si>
  <si>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</si>
  <si>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</si>
  <si>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</si>
  <si>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</si>
  <si>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</si>
  <si>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</si>
  <si>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</si>
  <si>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</si>
  <si>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</si>
  <si>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</si>
  <si>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</si>
  <si>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</si>
  <si>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</si>
  <si>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</si>
  <si>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</si>
  <si>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</si>
  <si>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</si>
  <si>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</si>
  <si>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</si>
  <si>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</si>
  <si>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</si>
  <si>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</si>
  <si>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</si>
  <si>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</si>
  <si>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</si>
  <si>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Osnovna škola Stenjevec</t>
  </si>
  <si>
    <t>Redovna djelatnost osnovnih škola,produženi boravak,sufinanciranje prehrane</t>
  </si>
  <si>
    <t>Škola u prirodi,izvananstavne aktivnosti,pomoćnici u nastavi, besplatni udžbenici</t>
  </si>
  <si>
    <t>DECENTRALIZIRANA SREDSTVA ZA OSNOVNO ŠKOLSTVO, POBOLJŠANI STANDARD U OSNOVNOM ŠKOLSTVU</t>
  </si>
  <si>
    <t>kvalitetna redovna djelatnost koja uključuje stalno unaprjeđivanje prostornih kvaliteta,dobru opremljenost i kvalitetne uvjete rada,kontinuirano stručno usavršavanje zaposlenika,omogućavanje kvalitetnu brigu o djeci</t>
  </si>
  <si>
    <t xml:space="preserve">Naši korisnici su učenici, a program se ostvaruje na način propisan zakonima i podzakonskim aktima </t>
  </si>
  <si>
    <t>Zakon o odgoju i obrazovanju u osnovnoj i srednjoj školi,Državni pedagoški standard,Program javnih potreba Grada Zagreba,Statut škole, Školski kurikul i Godišnji plan i program rada</t>
  </si>
  <si>
    <t>Izvješće o realizaciji Godišnjeg plana i programa rada,Financijska izvješća,izgled unutrašnjeg i vanjskog prostora škole,samovrednovanje rada škole</t>
  </si>
  <si>
    <t>-</t>
  </si>
  <si>
    <t>Sudjelovanje na smotrama, natjecanjima,sudjelovanje u projektima,samovredovanje rada škole,povratne informacije roditelja i učenika</t>
  </si>
  <si>
    <t>NAZIV USTANOVE  OŠ STENJEVEC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</si>
</sst>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27" fillId="0" borderId="10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19" zoomScale="80" zoomScaleNormal="100" zoomScaleSheetLayoutView="80" workbookViewId="0">
      <selection activeCell="H12" sqref="H12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42"/>
      <c r="B2" s="242"/>
      <c r="C2" s="242"/>
      <c r="D2" s="242"/>
      <c r="E2" s="242"/>
      <c r="F2" s="242"/>
      <c r="G2" s="242"/>
      <c r="H2" s="242"/>
    </row>
    <row r="3" spans="1:10" ht="48" customHeight="1" x14ac:dyDescent="0.2">
      <c r="A3" s="243" t="s">
        <v>319</v>
      </c>
      <c r="B3" s="243"/>
      <c r="C3" s="243"/>
      <c r="D3" s="243"/>
      <c r="E3" s="243"/>
      <c r="F3" s="243"/>
      <c r="G3" s="243"/>
      <c r="H3" s="243"/>
    </row>
    <row r="4" spans="1:10" s="22" customFormat="1" ht="26.25" customHeight="1" x14ac:dyDescent="0.2">
      <c r="A4" s="243" t="s">
        <v>12</v>
      </c>
      <c r="B4" s="243"/>
      <c r="C4" s="243"/>
      <c r="D4" s="243"/>
      <c r="E4" s="243"/>
      <c r="F4" s="243"/>
      <c r="G4" s="244"/>
      <c r="H4" s="244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 x14ac:dyDescent="0.25">
      <c r="A7" s="245" t="s">
        <v>11</v>
      </c>
      <c r="B7" s="246"/>
      <c r="C7" s="246"/>
      <c r="D7" s="246"/>
      <c r="E7" s="247"/>
      <c r="F7" s="12">
        <f>+F8+F9</f>
        <v>11577000</v>
      </c>
      <c r="G7" s="12">
        <f>G8+G9</f>
        <v>11653000</v>
      </c>
      <c r="H7" s="12">
        <f>+H8+H9</f>
        <v>11729000</v>
      </c>
      <c r="I7" s="230">
        <f>PRIHODI!C134</f>
        <v>11577000</v>
      </c>
    </row>
    <row r="8" spans="1:10" ht="22.5" customHeight="1" x14ac:dyDescent="0.25">
      <c r="A8" s="248" t="s">
        <v>10</v>
      </c>
      <c r="B8" s="249"/>
      <c r="C8" s="249"/>
      <c r="D8" s="249"/>
      <c r="E8" s="241"/>
      <c r="F8" s="158">
        <v>11577000</v>
      </c>
      <c r="G8" s="158">
        <v>11653000</v>
      </c>
      <c r="H8" s="158">
        <v>11729000</v>
      </c>
      <c r="J8" s="2"/>
    </row>
    <row r="9" spans="1:10" ht="22.15" customHeight="1" x14ac:dyDescent="0.25">
      <c r="A9" s="240" t="s">
        <v>9</v>
      </c>
      <c r="B9" s="241"/>
      <c r="C9" s="241"/>
      <c r="D9" s="241"/>
      <c r="E9" s="241"/>
      <c r="F9" s="158">
        <v>0</v>
      </c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11577000</v>
      </c>
      <c r="G10" s="12">
        <f>+G11+G12</f>
        <v>11653000</v>
      </c>
      <c r="H10" s="12">
        <f>+H11+H12</f>
        <v>11729000</v>
      </c>
      <c r="I10" s="231">
        <f>RASHODI!D198</f>
        <v>11577000</v>
      </c>
      <c r="J10" s="2"/>
    </row>
    <row r="11" spans="1:10" ht="22.5" customHeight="1" x14ac:dyDescent="0.25">
      <c r="A11" s="259" t="s">
        <v>7</v>
      </c>
      <c r="B11" s="249"/>
      <c r="C11" s="249"/>
      <c r="D11" s="249"/>
      <c r="E11" s="260"/>
      <c r="F11" s="158">
        <v>11577000</v>
      </c>
      <c r="G11" s="158">
        <v>11653000</v>
      </c>
      <c r="H11" s="159">
        <v>11729000</v>
      </c>
      <c r="I11" s="232"/>
      <c r="J11" s="2"/>
    </row>
    <row r="12" spans="1:10" ht="22.5" customHeight="1" x14ac:dyDescent="0.25">
      <c r="A12" s="261" t="s">
        <v>6</v>
      </c>
      <c r="B12" s="241"/>
      <c r="C12" s="241"/>
      <c r="D12" s="241"/>
      <c r="E12" s="241"/>
      <c r="F12" s="160">
        <v>0</v>
      </c>
      <c r="G12" s="160"/>
      <c r="H12" s="159"/>
      <c r="I12" s="232"/>
      <c r="J12" s="2"/>
    </row>
    <row r="13" spans="1:10" s="172" customFormat="1" ht="22.5" customHeight="1" x14ac:dyDescent="0.25">
      <c r="A13" s="262" t="s">
        <v>288</v>
      </c>
      <c r="B13" s="246"/>
      <c r="C13" s="246"/>
      <c r="D13" s="246"/>
      <c r="E13" s="246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43"/>
      <c r="B14" s="257"/>
      <c r="C14" s="257"/>
      <c r="D14" s="257"/>
      <c r="E14" s="257"/>
      <c r="F14" s="258"/>
      <c r="G14" s="258"/>
      <c r="H14" s="258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50" t="s">
        <v>289</v>
      </c>
      <c r="B16" s="251"/>
      <c r="C16" s="251"/>
      <c r="D16" s="251"/>
      <c r="E16" s="252"/>
      <c r="F16" s="161"/>
      <c r="G16" s="161"/>
      <c r="H16" s="162"/>
      <c r="J16" s="2"/>
    </row>
    <row r="17" spans="1:11" ht="34.5" customHeight="1" x14ac:dyDescent="0.25">
      <c r="A17" s="253" t="s">
        <v>5</v>
      </c>
      <c r="B17" s="254"/>
      <c r="C17" s="254"/>
      <c r="D17" s="254"/>
      <c r="E17" s="255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 x14ac:dyDescent="0.25">
      <c r="A18" s="256"/>
      <c r="B18" s="257"/>
      <c r="C18" s="257"/>
      <c r="D18" s="257"/>
      <c r="E18" s="257"/>
      <c r="F18" s="258"/>
      <c r="G18" s="258"/>
      <c r="H18" s="258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 x14ac:dyDescent="0.25">
      <c r="A20" s="248" t="s">
        <v>4</v>
      </c>
      <c r="B20" s="249"/>
      <c r="C20" s="249"/>
      <c r="D20" s="249"/>
      <c r="E20" s="249"/>
      <c r="F20" s="160"/>
      <c r="G20" s="160"/>
      <c r="H20" s="160"/>
      <c r="I20" s="233"/>
      <c r="J20" s="10"/>
    </row>
    <row r="21" spans="1:11" s="6" customFormat="1" ht="33.75" customHeight="1" x14ac:dyDescent="0.25">
      <c r="A21" s="248" t="s">
        <v>3</v>
      </c>
      <c r="B21" s="249"/>
      <c r="C21" s="249"/>
      <c r="D21" s="249"/>
      <c r="E21" s="249"/>
      <c r="F21" s="160"/>
      <c r="G21" s="160"/>
      <c r="H21" s="160"/>
      <c r="I21" s="233"/>
    </row>
    <row r="22" spans="1:11" s="6" customFormat="1" ht="22.5" customHeight="1" x14ac:dyDescent="0.25">
      <c r="A22" s="262" t="s">
        <v>2</v>
      </c>
      <c r="B22" s="246"/>
      <c r="C22" s="246"/>
      <c r="D22" s="246"/>
      <c r="E22" s="246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56"/>
      <c r="B23" s="257"/>
      <c r="C23" s="257"/>
      <c r="D23" s="257"/>
      <c r="E23" s="257"/>
      <c r="F23" s="258"/>
      <c r="G23" s="258"/>
      <c r="H23" s="258"/>
      <c r="I23" s="233"/>
    </row>
    <row r="24" spans="1:11" s="6" customFormat="1" ht="22.5" customHeight="1" x14ac:dyDescent="0.25">
      <c r="A24" s="259" t="s">
        <v>1</v>
      </c>
      <c r="B24" s="249"/>
      <c r="C24" s="249"/>
      <c r="D24" s="249"/>
      <c r="E24" s="249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63" t="s">
        <v>0</v>
      </c>
      <c r="B26" s="264"/>
      <c r="C26" s="264"/>
      <c r="D26" s="264"/>
      <c r="E26" s="264"/>
      <c r="F26" s="264"/>
      <c r="G26" s="264"/>
      <c r="H26" s="264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tabSelected="1" view="pageBreakPreview" topLeftCell="A55" zoomScale="73" zoomScaleNormal="98" zoomScaleSheetLayoutView="73" workbookViewId="0">
      <selection activeCell="E71" sqref="E71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372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6" t="s">
        <v>321</v>
      </c>
      <c r="B5" s="267"/>
      <c r="C5" s="270" t="s">
        <v>325</v>
      </c>
      <c r="D5" s="92" t="s">
        <v>200</v>
      </c>
      <c r="E5" s="92" t="s">
        <v>200</v>
      </c>
      <c r="F5" s="273" t="s">
        <v>202</v>
      </c>
      <c r="G5" s="276" t="s">
        <v>197</v>
      </c>
      <c r="H5" s="276"/>
      <c r="I5" s="276"/>
      <c r="J5" s="276"/>
      <c r="K5" s="276"/>
      <c r="L5" s="276"/>
      <c r="M5" s="276"/>
      <c r="N5" s="277"/>
    </row>
    <row r="6" spans="1:14" ht="38.25" customHeight="1" x14ac:dyDescent="0.2">
      <c r="A6" s="268"/>
      <c r="B6" s="269"/>
      <c r="C6" s="271"/>
      <c r="D6" s="184" t="s">
        <v>328</v>
      </c>
      <c r="E6" s="184" t="s">
        <v>329</v>
      </c>
      <c r="F6" s="274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 x14ac:dyDescent="0.2">
      <c r="A7" s="94" t="s">
        <v>14</v>
      </c>
      <c r="B7" s="95" t="s">
        <v>15</v>
      </c>
      <c r="C7" s="272"/>
      <c r="D7" s="96" t="s">
        <v>201</v>
      </c>
      <c r="E7" s="96" t="s">
        <v>201</v>
      </c>
      <c r="F7" s="275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 x14ac:dyDescent="0.25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11577000</v>
      </c>
      <c r="D9" s="186">
        <f t="shared" ref="D9" si="0">D10+D38+D54+D61+D73+D68</f>
        <v>1003000</v>
      </c>
      <c r="E9" s="186">
        <f t="shared" ref="E9:N9" si="1">E10+E38+E54+E61+E73+E68</f>
        <v>1107000</v>
      </c>
      <c r="F9" s="51">
        <f t="shared" si="1"/>
        <v>9467000</v>
      </c>
      <c r="G9" s="186">
        <f t="shared" si="1"/>
        <v>10000</v>
      </c>
      <c r="H9" s="186">
        <f t="shared" si="1"/>
        <v>542000</v>
      </c>
      <c r="I9" s="186">
        <f t="shared" si="1"/>
        <v>8915000</v>
      </c>
      <c r="J9" s="186">
        <f t="shared" si="1"/>
        <v>0</v>
      </c>
      <c r="K9" s="186">
        <f t="shared" si="1"/>
        <v>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8915000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8915000</v>
      </c>
      <c r="G10" s="188">
        <f t="shared" si="2"/>
        <v>0</v>
      </c>
      <c r="H10" s="188">
        <f t="shared" si="2"/>
        <v>0</v>
      </c>
      <c r="I10" s="188">
        <f t="shared" si="2"/>
        <v>8915000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8915000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8915000</v>
      </c>
      <c r="G28" s="188">
        <f t="shared" si="17"/>
        <v>0</v>
      </c>
      <c r="H28" s="188">
        <f t="shared" si="17"/>
        <v>0</v>
      </c>
      <c r="I28" s="188">
        <f t="shared" si="17"/>
        <v>8915000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8508000</v>
      </c>
      <c r="D29" s="124"/>
      <c r="E29" s="124"/>
      <c r="F29" s="123">
        <f t="shared" si="7"/>
        <v>8508000</v>
      </c>
      <c r="G29" s="39"/>
      <c r="H29" s="39"/>
      <c r="I29" s="39">
        <v>8508000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407000</v>
      </c>
      <c r="D30" s="124"/>
      <c r="E30" s="124"/>
      <c r="F30" s="123">
        <f t="shared" si="7"/>
        <v>407000</v>
      </c>
      <c r="G30" s="39"/>
      <c r="H30" s="39"/>
      <c r="I30" s="39">
        <v>407000</v>
      </c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357</v>
      </c>
      <c r="B34" s="226" t="s">
        <v>361</v>
      </c>
      <c r="C34" s="52">
        <f>C35+C36+C37</f>
        <v>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358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360</v>
      </c>
      <c r="C37" s="123">
        <f t="shared" si="22"/>
        <v>0</v>
      </c>
      <c r="D37" s="124"/>
      <c r="E37" s="124"/>
      <c r="F37" s="123">
        <f t="shared" si="7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542000</v>
      </c>
      <c r="D54" s="188">
        <f t="shared" ref="D54" si="38">D55+D57</f>
        <v>0</v>
      </c>
      <c r="E54" s="188">
        <f t="shared" si="37"/>
        <v>0</v>
      </c>
      <c r="F54" s="52">
        <f t="shared" si="37"/>
        <v>542000</v>
      </c>
      <c r="G54" s="188">
        <f t="shared" si="37"/>
        <v>0</v>
      </c>
      <c r="H54" s="188">
        <f t="shared" si="37"/>
        <v>542000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542000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542000</v>
      </c>
      <c r="G57" s="188">
        <f t="shared" si="41"/>
        <v>0</v>
      </c>
      <c r="H57" s="188">
        <f t="shared" si="41"/>
        <v>542000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542000</v>
      </c>
      <c r="D58" s="124"/>
      <c r="E58" s="124"/>
      <c r="F58" s="123">
        <f t="shared" ref="F58:F60" si="44">SUM(G58:N58)</f>
        <v>542000</v>
      </c>
      <c r="G58" s="39"/>
      <c r="H58" s="39">
        <v>542000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10000</v>
      </c>
      <c r="D61" s="188">
        <f t="shared" ref="D61" si="46">D62+D65</f>
        <v>0</v>
      </c>
      <c r="E61" s="188">
        <f t="shared" si="45"/>
        <v>0</v>
      </c>
      <c r="F61" s="52">
        <f t="shared" si="45"/>
        <v>10000</v>
      </c>
      <c r="G61" s="188">
        <f t="shared" si="45"/>
        <v>10000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10000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10000</v>
      </c>
      <c r="G62" s="188">
        <f t="shared" si="47"/>
        <v>10000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10000</v>
      </c>
      <c r="D64" s="124"/>
      <c r="E64" s="124"/>
      <c r="F64" s="123">
        <f t="shared" si="50"/>
        <v>10000</v>
      </c>
      <c r="G64" s="39">
        <v>10000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2110000</v>
      </c>
      <c r="D68" s="188">
        <f>SUM(D69)</f>
        <v>1003000</v>
      </c>
      <c r="E68" s="188">
        <f>SUM(E69)</f>
        <v>1107000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2110000</v>
      </c>
      <c r="D69" s="188">
        <f>SUM(D70:D72)</f>
        <v>1003000</v>
      </c>
      <c r="E69" s="188">
        <f>SUM(E70:E72)</f>
        <v>1107000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1849000</v>
      </c>
      <c r="D70" s="39">
        <v>779000</v>
      </c>
      <c r="E70" s="39">
        <v>1070000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244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245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8" t="s">
        <v>284</v>
      </c>
      <c r="B108" s="279"/>
      <c r="C108" s="188">
        <f t="shared" ref="C108:N108" si="89">C9+C78</f>
        <v>11577000</v>
      </c>
      <c r="D108" s="188">
        <f t="shared" ref="D108" si="90">D9+D78</f>
        <v>1003000</v>
      </c>
      <c r="E108" s="188">
        <f t="shared" si="89"/>
        <v>1107000</v>
      </c>
      <c r="F108" s="188">
        <f t="shared" si="89"/>
        <v>9467000</v>
      </c>
      <c r="G108" s="188">
        <f t="shared" si="89"/>
        <v>10000</v>
      </c>
      <c r="H108" s="188">
        <f t="shared" si="89"/>
        <v>542000</v>
      </c>
      <c r="I108" s="188">
        <f t="shared" si="89"/>
        <v>8915000</v>
      </c>
      <c r="J108" s="188">
        <f t="shared" si="89"/>
        <v>0</v>
      </c>
      <c r="K108" s="188">
        <f t="shared" si="89"/>
        <v>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285</v>
      </c>
      <c r="B109" s="128" t="s">
        <v>286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8" t="s">
        <v>287</v>
      </c>
      <c r="B110" s="279"/>
      <c r="C110" s="188">
        <f>SUM(C108:C109)</f>
        <v>11577000</v>
      </c>
      <c r="D110" s="188">
        <f t="shared" ref="D110" si="93">SUM(D108:D109)</f>
        <v>1003000</v>
      </c>
      <c r="E110" s="188">
        <f t="shared" ref="E110:N110" si="94">SUM(E108:E109)</f>
        <v>1107000</v>
      </c>
      <c r="F110" s="188">
        <f t="shared" si="94"/>
        <v>9467000</v>
      </c>
      <c r="G110" s="188">
        <f t="shared" si="94"/>
        <v>10000</v>
      </c>
      <c r="H110" s="188">
        <f t="shared" si="94"/>
        <v>542000</v>
      </c>
      <c r="I110" s="188">
        <f t="shared" si="94"/>
        <v>8915000</v>
      </c>
      <c r="J110" s="188">
        <f t="shared" si="94"/>
        <v>0</v>
      </c>
      <c r="K110" s="188">
        <f t="shared" si="94"/>
        <v>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80" t="s">
        <v>250</v>
      </c>
      <c r="B133" s="280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81" t="s">
        <v>251</v>
      </c>
      <c r="B134" s="281"/>
      <c r="C134" s="194">
        <f t="shared" ref="C134:N134" si="118">C111+C78+C9</f>
        <v>11577000</v>
      </c>
      <c r="D134" s="194">
        <f t="shared" ref="D134" si="119">D111+D78+D9</f>
        <v>1003000</v>
      </c>
      <c r="E134" s="194">
        <f t="shared" si="118"/>
        <v>1107000</v>
      </c>
      <c r="F134" s="174">
        <f t="shared" si="118"/>
        <v>9467000</v>
      </c>
      <c r="G134" s="194">
        <f t="shared" si="118"/>
        <v>10000</v>
      </c>
      <c r="H134" s="194">
        <f t="shared" si="118"/>
        <v>542000</v>
      </c>
      <c r="I134" s="194">
        <f t="shared" si="118"/>
        <v>8915000</v>
      </c>
      <c r="J134" s="194">
        <f t="shared" si="118"/>
        <v>0</v>
      </c>
      <c r="K134" s="194">
        <f t="shared" si="118"/>
        <v>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82" t="s">
        <v>320</v>
      </c>
      <c r="B135" s="282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5" t="s">
        <v>205</v>
      </c>
      <c r="B136" s="265"/>
      <c r="C136" s="121">
        <f>SUM(C134:C135)</f>
        <v>11577000</v>
      </c>
      <c r="D136" s="121">
        <f>SUM(D134:D135)</f>
        <v>1003000</v>
      </c>
      <c r="E136" s="121">
        <f>SUM(E134:E135)</f>
        <v>1107000</v>
      </c>
      <c r="F136" s="121">
        <f>SUM(F134:F135)</f>
        <v>9467000</v>
      </c>
      <c r="G136" s="121">
        <f t="shared" ref="G136:N136" si="121">SUM(G134:G135)</f>
        <v>10000</v>
      </c>
      <c r="H136" s="121">
        <f t="shared" si="121"/>
        <v>542000</v>
      </c>
      <c r="I136" s="121">
        <f t="shared" si="121"/>
        <v>8915000</v>
      </c>
      <c r="J136" s="121">
        <f t="shared" si="121"/>
        <v>0</v>
      </c>
      <c r="K136" s="121">
        <f t="shared" si="121"/>
        <v>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topLeftCell="A126" zoomScaleNormal="100" zoomScaleSheetLayoutView="59" workbookViewId="0">
      <selection activeCell="I15" sqref="I15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372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301" t="s">
        <v>326</v>
      </c>
      <c r="B5" s="301"/>
      <c r="C5" s="267"/>
      <c r="D5" s="270" t="s">
        <v>325</v>
      </c>
      <c r="E5" s="92" t="s">
        <v>200</v>
      </c>
      <c r="F5" s="92" t="s">
        <v>200</v>
      </c>
      <c r="G5" s="273" t="s">
        <v>202</v>
      </c>
      <c r="H5" s="276" t="s">
        <v>197</v>
      </c>
      <c r="I5" s="276"/>
      <c r="J5" s="276"/>
      <c r="K5" s="276"/>
      <c r="L5" s="276"/>
      <c r="M5" s="276"/>
      <c r="N5" s="276"/>
      <c r="O5" s="277"/>
      <c r="P5" s="203"/>
    </row>
    <row r="6" spans="1:16" s="107" customFormat="1" ht="43.5" customHeight="1" x14ac:dyDescent="0.2">
      <c r="A6" s="302"/>
      <c r="B6" s="302"/>
      <c r="C6" s="269"/>
      <c r="D6" s="271"/>
      <c r="E6" s="184" t="s">
        <v>328</v>
      </c>
      <c r="F6" s="184" t="s">
        <v>329</v>
      </c>
      <c r="G6" s="274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 x14ac:dyDescent="0.2">
      <c r="A7" s="138" t="s">
        <v>310</v>
      </c>
      <c r="B7" s="139" t="s">
        <v>14</v>
      </c>
      <c r="C7" s="140" t="s">
        <v>15</v>
      </c>
      <c r="D7" s="272"/>
      <c r="E7" s="96" t="s">
        <v>201</v>
      </c>
      <c r="F7" s="96" t="s">
        <v>201</v>
      </c>
      <c r="G7" s="275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97" t="s">
        <v>340</v>
      </c>
      <c r="B9" s="298"/>
      <c r="C9" s="298"/>
      <c r="D9" s="195">
        <f>D10+D84+D120+D129+D134+D137+D144+D147+D158+D169+D190+D195</f>
        <v>11577000</v>
      </c>
      <c r="E9" s="195">
        <f t="shared" ref="E9:O9" si="0">E10+E84+E120+E129+E134+E137+E144+E147+E158+E169+E190+E195</f>
        <v>1003000</v>
      </c>
      <c r="F9" s="195">
        <f t="shared" si="0"/>
        <v>1107000</v>
      </c>
      <c r="G9" s="195">
        <f t="shared" si="0"/>
        <v>9467000</v>
      </c>
      <c r="H9" s="195">
        <f t="shared" si="0"/>
        <v>10000</v>
      </c>
      <c r="I9" s="195">
        <f t="shared" si="0"/>
        <v>542000</v>
      </c>
      <c r="J9" s="195">
        <f t="shared" si="0"/>
        <v>8915000</v>
      </c>
      <c r="K9" s="195">
        <f t="shared" si="0"/>
        <v>0</v>
      </c>
      <c r="L9" s="195">
        <f t="shared" si="0"/>
        <v>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 x14ac:dyDescent="0.2">
      <c r="A10" s="285" t="s">
        <v>330</v>
      </c>
      <c r="B10" s="299"/>
      <c r="C10" s="299"/>
      <c r="D10" s="196">
        <f>D11+D21+D54+D60+D65+D70</f>
        <v>9317000</v>
      </c>
      <c r="E10" s="196">
        <f t="shared" ref="E10" si="1">E11+E21+E54+E60+E65+E70</f>
        <v>779000</v>
      </c>
      <c r="F10" s="196">
        <f t="shared" ref="F10:O10" si="2">F11+F21+F54+F60+F65+F70</f>
        <v>20000</v>
      </c>
      <c r="G10" s="196">
        <f t="shared" si="2"/>
        <v>8518000</v>
      </c>
      <c r="H10" s="196">
        <f t="shared" si="2"/>
        <v>10000</v>
      </c>
      <c r="I10" s="196">
        <f t="shared" si="2"/>
        <v>0</v>
      </c>
      <c r="J10" s="196">
        <f t="shared" si="2"/>
        <v>8508000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84" t="s">
        <v>343</v>
      </c>
    </row>
    <row r="11" spans="1:16" s="187" customFormat="1" ht="24" customHeight="1" x14ac:dyDescent="0.2">
      <c r="B11" s="111">
        <v>31</v>
      </c>
      <c r="C11" s="112" t="s">
        <v>252</v>
      </c>
      <c r="D11" s="197">
        <f>D12+D19+D17</f>
        <v>8354000</v>
      </c>
      <c r="E11" s="197">
        <f>E12+E19+E17</f>
        <v>0</v>
      </c>
      <c r="F11" s="197">
        <f>F12+F19+F17</f>
        <v>0</v>
      </c>
      <c r="G11" s="54">
        <f>G12+G17+G19</f>
        <v>8354000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8354000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84"/>
    </row>
    <row r="12" spans="1:16" s="187" customFormat="1" ht="24" customHeight="1" x14ac:dyDescent="0.2">
      <c r="B12" s="111">
        <v>311</v>
      </c>
      <c r="C12" s="112" t="s">
        <v>253</v>
      </c>
      <c r="D12" s="197">
        <f>SUM(D13:D16)</f>
        <v>6949000</v>
      </c>
      <c r="E12" s="197">
        <f>SUM(E13:E16)</f>
        <v>0</v>
      </c>
      <c r="F12" s="197">
        <f>SUM(F13:F16)</f>
        <v>0</v>
      </c>
      <c r="G12" s="54">
        <f>SUM(G13:G16)</f>
        <v>6949000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6949000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84"/>
    </row>
    <row r="13" spans="1:16" ht="24" customHeight="1" x14ac:dyDescent="0.2">
      <c r="B13" s="56">
        <v>3111</v>
      </c>
      <c r="C13" s="57" t="s">
        <v>146</v>
      </c>
      <c r="D13" s="143">
        <f>SUM(E13:G13)</f>
        <v>6949000</v>
      </c>
      <c r="E13" s="152"/>
      <c r="F13" s="152"/>
      <c r="G13" s="143">
        <f>SUM(H13:O13)</f>
        <v>6949000</v>
      </c>
      <c r="H13" s="50"/>
      <c r="I13" s="50"/>
      <c r="J13" s="50">
        <v>6949000</v>
      </c>
      <c r="K13" s="50"/>
      <c r="L13" s="50"/>
      <c r="M13" s="50"/>
      <c r="N13" s="50"/>
      <c r="O13" s="50"/>
      <c r="P13" s="284"/>
    </row>
    <row r="14" spans="1:16" ht="24" customHeight="1" x14ac:dyDescent="0.2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207</v>
      </c>
      <c r="D15" s="143">
        <f t="shared" si="5"/>
        <v>0</v>
      </c>
      <c r="E15" s="152"/>
      <c r="F15" s="152"/>
      <c r="G15" s="143">
        <f>SUM(H15:O15)</f>
        <v>0</v>
      </c>
      <c r="H15" s="50"/>
      <c r="I15" s="50"/>
      <c r="J15" s="50"/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208</v>
      </c>
      <c r="D16" s="143">
        <f t="shared" si="5"/>
        <v>0</v>
      </c>
      <c r="E16" s="152"/>
      <c r="F16" s="152"/>
      <c r="G16" s="143">
        <f>SUM(H16:O16)</f>
        <v>0</v>
      </c>
      <c r="H16" s="50"/>
      <c r="I16" s="50"/>
      <c r="J16" s="50"/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258000</v>
      </c>
      <c r="E17" s="197">
        <f>SUM(E18)</f>
        <v>0</v>
      </c>
      <c r="F17" s="197">
        <f>SUM(F18)</f>
        <v>0</v>
      </c>
      <c r="G17" s="54">
        <f>SUM(G18)</f>
        <v>258000</v>
      </c>
      <c r="H17" s="197">
        <f>SUM(H18)</f>
        <v>0</v>
      </c>
      <c r="I17" s="197">
        <f t="shared" ref="I17:O17" si="6">SUM(I18)</f>
        <v>0</v>
      </c>
      <c r="J17" s="197">
        <f t="shared" si="6"/>
        <v>258000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258000</v>
      </c>
      <c r="E18" s="152"/>
      <c r="F18" s="152"/>
      <c r="G18" s="143">
        <f>SUM(H18:O18)</f>
        <v>258000</v>
      </c>
      <c r="H18" s="50"/>
      <c r="I18" s="50"/>
      <c r="J18" s="50">
        <v>258000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254</v>
      </c>
      <c r="D19" s="197">
        <f t="shared" ref="D19:O19" si="7">SUM(D20:D20)</f>
        <v>1147000</v>
      </c>
      <c r="E19" s="197">
        <f t="shared" si="7"/>
        <v>0</v>
      </c>
      <c r="F19" s="197">
        <f t="shared" si="7"/>
        <v>0</v>
      </c>
      <c r="G19" s="54">
        <f t="shared" si="7"/>
        <v>1147000</v>
      </c>
      <c r="H19" s="197">
        <f t="shared" si="7"/>
        <v>0</v>
      </c>
      <c r="I19" s="197">
        <f t="shared" si="7"/>
        <v>0</v>
      </c>
      <c r="J19" s="197">
        <f t="shared" si="7"/>
        <v>1147000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209</v>
      </c>
      <c r="D20" s="143">
        <f t="shared" si="5"/>
        <v>1147000</v>
      </c>
      <c r="E20" s="152"/>
      <c r="F20" s="152"/>
      <c r="G20" s="143">
        <f>SUM(H20:O20)</f>
        <v>1147000</v>
      </c>
      <c r="H20" s="50"/>
      <c r="I20" s="50"/>
      <c r="J20" s="50">
        <v>1147000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255</v>
      </c>
      <c r="D21" s="197">
        <f t="shared" ref="D21:O21" si="8">D22+D27+D34+D44+D46</f>
        <v>954000</v>
      </c>
      <c r="E21" s="197">
        <f t="shared" ref="E21" si="9">E22+E27+E34+E44+E46</f>
        <v>770000</v>
      </c>
      <c r="F21" s="197">
        <f t="shared" si="8"/>
        <v>20000</v>
      </c>
      <c r="G21" s="54">
        <f t="shared" si="8"/>
        <v>164000</v>
      </c>
      <c r="H21" s="197">
        <f t="shared" si="8"/>
        <v>10000</v>
      </c>
      <c r="I21" s="197">
        <f t="shared" si="8"/>
        <v>0</v>
      </c>
      <c r="J21" s="197">
        <f t="shared" si="8"/>
        <v>154000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256</v>
      </c>
      <c r="D22" s="197">
        <f>SUM(D23:D26)</f>
        <v>187000</v>
      </c>
      <c r="E22" s="197">
        <f>SUM(E23:E26)</f>
        <v>33000</v>
      </c>
      <c r="F22" s="197">
        <f>SUM(F23:F26)</f>
        <v>0</v>
      </c>
      <c r="G22" s="54">
        <f>SUM(G23:G26)</f>
        <v>154000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154000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16000</v>
      </c>
      <c r="E23" s="50">
        <v>16000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154000</v>
      </c>
      <c r="E24" s="50"/>
      <c r="F24" s="152"/>
      <c r="G24" s="143">
        <f>SUM(H24:O24)</f>
        <v>154000</v>
      </c>
      <c r="H24" s="50"/>
      <c r="I24" s="50"/>
      <c r="J24" s="50">
        <v>154000</v>
      </c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17000</v>
      </c>
      <c r="E25" s="50">
        <v>17000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257</v>
      </c>
      <c r="D27" s="197">
        <f t="shared" ref="D27:O27" si="12">SUM(D28:D33)</f>
        <v>390000</v>
      </c>
      <c r="E27" s="197">
        <f t="shared" ref="E27" si="13">SUM(E28:E33)</f>
        <v>390000</v>
      </c>
      <c r="F27" s="197">
        <f t="shared" si="12"/>
        <v>0</v>
      </c>
      <c r="G27" s="54">
        <f t="shared" si="12"/>
        <v>0</v>
      </c>
      <c r="H27" s="197">
        <f t="shared" si="12"/>
        <v>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65000</v>
      </c>
      <c r="E28" s="50">
        <v>65000</v>
      </c>
      <c r="F28" s="152"/>
      <c r="G28" s="143">
        <f t="shared" ref="G28:G33" si="15">SUM(H28:O28)</f>
        <v>0</v>
      </c>
      <c r="H28" s="50"/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210</v>
      </c>
      <c r="D29" s="143">
        <f t="shared" si="14"/>
        <v>0</v>
      </c>
      <c r="E29" s="50">
        <v>0</v>
      </c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280000</v>
      </c>
      <c r="E30" s="50">
        <v>280000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23000</v>
      </c>
      <c r="E31" s="50">
        <v>23000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22000</v>
      </c>
      <c r="E32" s="50">
        <v>22000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211</v>
      </c>
      <c r="D33" s="143">
        <f t="shared" si="14"/>
        <v>0</v>
      </c>
      <c r="E33" s="50"/>
      <c r="F33" s="152"/>
      <c r="G33" s="143">
        <f t="shared" si="15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258</v>
      </c>
      <c r="D34" s="197">
        <f>SUM(D35:D43)</f>
        <v>329000</v>
      </c>
      <c r="E34" s="197">
        <f>SUM(E35:E43)</f>
        <v>319000</v>
      </c>
      <c r="F34" s="197">
        <f>SUM(F35:F43)</f>
        <v>0</v>
      </c>
      <c r="G34" s="54">
        <f>SUM(G35:G43)</f>
        <v>10000</v>
      </c>
      <c r="H34" s="197">
        <f>SUM(H35:H43)</f>
        <v>10000</v>
      </c>
      <c r="I34" s="197">
        <f t="shared" ref="I34:O34" si="16">SUM(I35:I43)</f>
        <v>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17000</v>
      </c>
      <c r="E35" s="50">
        <v>17000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122000</v>
      </c>
      <c r="E36" s="217">
        <v>112000</v>
      </c>
      <c r="F36" s="152"/>
      <c r="G36" s="143">
        <f t="shared" si="18"/>
        <v>10000</v>
      </c>
      <c r="H36" s="50">
        <v>10000</v>
      </c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2000</v>
      </c>
      <c r="E37" s="50">
        <v>2000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157000</v>
      </c>
      <c r="E38" s="50">
        <v>157000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0</v>
      </c>
      <c r="E39" s="50"/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11000</v>
      </c>
      <c r="E40" s="50">
        <v>11000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4000</v>
      </c>
      <c r="E41" s="50">
        <v>4000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16000</v>
      </c>
      <c r="E42" s="50">
        <v>16000</v>
      </c>
      <c r="F42" s="152"/>
      <c r="G42" s="143">
        <f t="shared" si="18"/>
        <v>0</v>
      </c>
      <c r="H42" s="50"/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0</v>
      </c>
      <c r="E43" s="50"/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212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48000</v>
      </c>
      <c r="E46" s="197">
        <f>SUM(E47:E53)</f>
        <v>28000</v>
      </c>
      <c r="F46" s="197">
        <f>SUM(F47:F53)</f>
        <v>20000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90" t="s">
        <v>356</v>
      </c>
    </row>
    <row r="47" spans="2:16" ht="24" customHeight="1" x14ac:dyDescent="0.2">
      <c r="B47" s="56">
        <v>3291</v>
      </c>
      <c r="C47" s="58" t="s">
        <v>213</v>
      </c>
      <c r="D47" s="143">
        <f t="shared" ref="D47:D53" si="23">SUM(E47:G47)</f>
        <v>20000</v>
      </c>
      <c r="E47" s="152"/>
      <c r="F47" s="50">
        <v>20000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90"/>
    </row>
    <row r="48" spans="2:16" ht="24" customHeight="1" x14ac:dyDescent="0.2">
      <c r="B48" s="56">
        <v>3292</v>
      </c>
      <c r="C48" s="57" t="s">
        <v>167</v>
      </c>
      <c r="D48" s="143">
        <f t="shared" si="23"/>
        <v>0</v>
      </c>
      <c r="E48" s="50">
        <v>0</v>
      </c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91"/>
    </row>
    <row r="49" spans="2:16" ht="24" customHeight="1" x14ac:dyDescent="0.2">
      <c r="B49" s="56">
        <v>3293</v>
      </c>
      <c r="C49" s="57" t="s">
        <v>168</v>
      </c>
      <c r="D49" s="143">
        <f t="shared" si="23"/>
        <v>2000</v>
      </c>
      <c r="E49" s="50">
        <v>2000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91"/>
    </row>
    <row r="50" spans="2:16" ht="24" customHeight="1" x14ac:dyDescent="0.2">
      <c r="B50" s="56">
        <v>3294</v>
      </c>
      <c r="C50" s="57" t="s">
        <v>169</v>
      </c>
      <c r="D50" s="143">
        <f t="shared" si="23"/>
        <v>2000</v>
      </c>
      <c r="E50" s="50">
        <v>2000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214</v>
      </c>
      <c r="C52" s="57" t="s">
        <v>215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216</v>
      </c>
      <c r="D53" s="143">
        <f t="shared" si="23"/>
        <v>24000</v>
      </c>
      <c r="E53" s="50">
        <v>24000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259</v>
      </c>
      <c r="D54" s="197">
        <f>D55</f>
        <v>9000</v>
      </c>
      <c r="E54" s="197">
        <f>E55</f>
        <v>9000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260</v>
      </c>
      <c r="D55" s="197">
        <f>SUM(D56:D59)</f>
        <v>9000</v>
      </c>
      <c r="E55" s="197">
        <f>SUM(E56:E59)</f>
        <v>9000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4000</v>
      </c>
      <c r="E56" s="50">
        <v>4000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217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219</v>
      </c>
      <c r="D59" s="143">
        <f t="shared" si="27"/>
        <v>4000</v>
      </c>
      <c r="E59" s="50">
        <v>4000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265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223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 x14ac:dyDescent="0.2">
      <c r="A84" s="287" t="s">
        <v>345</v>
      </c>
      <c r="B84" s="300"/>
      <c r="C84" s="300"/>
      <c r="D84" s="196">
        <f>D85+D88+D93+D112+D115</f>
        <v>304000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0</v>
      </c>
      <c r="H84" s="196">
        <f t="shared" si="48"/>
        <v>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83" t="s">
        <v>341</v>
      </c>
    </row>
    <row r="85" spans="1:16" s="175" customFormat="1" ht="24" customHeight="1" x14ac:dyDescent="0.2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83"/>
    </row>
    <row r="86" spans="1:16" s="175" customFormat="1" ht="24" customHeight="1" x14ac:dyDescent="0.2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83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83"/>
    </row>
    <row r="88" spans="1:16" s="187" customFormat="1" ht="24" customHeight="1" x14ac:dyDescent="0.2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83"/>
    </row>
    <row r="89" spans="1:16" s="187" customFormat="1" ht="24" customHeight="1" x14ac:dyDescent="0.2">
      <c r="B89" s="111">
        <v>412</v>
      </c>
      <c r="C89" s="112" t="s">
        <v>269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83"/>
    </row>
    <row r="90" spans="1:16" ht="24" customHeight="1" x14ac:dyDescent="0.2">
      <c r="B90" s="56">
        <v>4123</v>
      </c>
      <c r="C90" s="57" t="s">
        <v>236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83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83"/>
    </row>
    <row r="92" spans="1:16" ht="24" customHeight="1" x14ac:dyDescent="0.2">
      <c r="B92" s="56">
        <v>4126</v>
      </c>
      <c r="C92" s="57" t="s">
        <v>237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83"/>
    </row>
    <row r="93" spans="1:16" s="187" customFormat="1" ht="24" customHeight="1" x14ac:dyDescent="0.2">
      <c r="B93" s="111">
        <v>42</v>
      </c>
      <c r="C93" s="112" t="s">
        <v>270</v>
      </c>
      <c r="D93" s="197">
        <f>D94+D98+D106+D108+D110</f>
        <v>261000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0</v>
      </c>
      <c r="H93" s="197">
        <f>H94+H98+H106+H108+H110</f>
        <v>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271</v>
      </c>
      <c r="D94" s="197">
        <f>SUM(D95:D97)</f>
        <v>239000</v>
      </c>
      <c r="E94" s="197">
        <f>SUM(E95:E97)</f>
        <v>202000</v>
      </c>
      <c r="F94" s="197">
        <f>SUM(F95:F97)</f>
        <v>37000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239000</v>
      </c>
      <c r="E96" s="50">
        <v>202000</v>
      </c>
      <c r="F96" s="50">
        <v>37000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272</v>
      </c>
      <c r="D98" s="197">
        <f>SUM(D99:D105)</f>
        <v>22000</v>
      </c>
      <c r="E98" s="197">
        <f>SUM(E99:E105)</f>
        <v>22000</v>
      </c>
      <c r="F98" s="197">
        <f>SUM(F99:F105)</f>
        <v>0</v>
      </c>
      <c r="G98" s="54">
        <f>SUM(G99:G105)</f>
        <v>0</v>
      </c>
      <c r="H98" s="197">
        <f>SUM(H99:H105)</f>
        <v>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0</v>
      </c>
      <c r="E99" s="50"/>
      <c r="F99" s="50"/>
      <c r="G99" s="143">
        <f t="shared" ref="G99:G105" si="62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22000</v>
      </c>
      <c r="E105" s="50">
        <v>22000</v>
      </c>
      <c r="F105" s="50"/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274</v>
      </c>
      <c r="D108" s="197">
        <f>SUM(D109)</f>
        <v>0</v>
      </c>
      <c r="E108" s="197">
        <f>E109</f>
        <v>0</v>
      </c>
      <c r="F108" s="197">
        <f>F109</f>
        <v>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238</v>
      </c>
      <c r="D109" s="143">
        <f t="shared" ref="D109" si="66">SUM(E109:G109)</f>
        <v>0</v>
      </c>
      <c r="E109" s="50"/>
      <c r="F109" s="50"/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275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346</v>
      </c>
      <c r="B120" s="178"/>
      <c r="C120" s="183"/>
      <c r="D120" s="179">
        <f>D121+D123+D127+D125</f>
        <v>604000</v>
      </c>
      <c r="E120" s="179">
        <f t="shared" ref="E120:O120" si="74">E121+E123+E127+E125</f>
        <v>0</v>
      </c>
      <c r="F120" s="179">
        <f t="shared" si="74"/>
        <v>412000</v>
      </c>
      <c r="G120" s="179">
        <f t="shared" si="74"/>
        <v>192000</v>
      </c>
      <c r="H120" s="179">
        <f>H121+H123+H127+H125</f>
        <v>0</v>
      </c>
      <c r="I120" s="179">
        <f t="shared" si="74"/>
        <v>192000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290</v>
      </c>
      <c r="C121" s="75" t="s">
        <v>291</v>
      </c>
      <c r="D121" s="147">
        <f>D122</f>
        <v>496000</v>
      </c>
      <c r="E121" s="147">
        <f t="shared" ref="E121:O121" si="75">E122</f>
        <v>0</v>
      </c>
      <c r="F121" s="147">
        <f t="shared" si="75"/>
        <v>331000</v>
      </c>
      <c r="G121" s="147">
        <f t="shared" si="75"/>
        <v>165000</v>
      </c>
      <c r="H121" s="147">
        <f t="shared" si="75"/>
        <v>0</v>
      </c>
      <c r="I121" s="147">
        <f t="shared" si="75"/>
        <v>165000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292</v>
      </c>
      <c r="C122" s="63" t="s">
        <v>146</v>
      </c>
      <c r="D122" s="143">
        <f t="shared" ref="D122" si="76">SUM(E122:G122)</f>
        <v>496000</v>
      </c>
      <c r="E122" s="154"/>
      <c r="F122" s="72">
        <v>331000</v>
      </c>
      <c r="G122" s="150">
        <f t="shared" ref="G122:G126" si="77">SUM(H122:O122)</f>
        <v>165000</v>
      </c>
      <c r="H122" s="64"/>
      <c r="I122" s="64">
        <v>165000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293</v>
      </c>
      <c r="C123" s="75" t="s">
        <v>148</v>
      </c>
      <c r="D123" s="147">
        <f>D124</f>
        <v>14000</v>
      </c>
      <c r="E123" s="147">
        <f t="shared" ref="E123:O123" si="78">E124</f>
        <v>0</v>
      </c>
      <c r="F123" s="147">
        <f t="shared" si="78"/>
        <v>14000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14000</v>
      </c>
      <c r="E124" s="155"/>
      <c r="F124" s="64">
        <v>14000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294</v>
      </c>
      <c r="C125" s="70" t="s">
        <v>295</v>
      </c>
      <c r="D125" s="198">
        <f>D126</f>
        <v>82000</v>
      </c>
      <c r="E125" s="198">
        <f t="shared" ref="E125:O125" si="80">E126</f>
        <v>0</v>
      </c>
      <c r="F125" s="198">
        <f t="shared" si="80"/>
        <v>55000</v>
      </c>
      <c r="G125" s="198">
        <f t="shared" si="80"/>
        <v>27000</v>
      </c>
      <c r="H125" s="198">
        <f t="shared" si="80"/>
        <v>0</v>
      </c>
      <c r="I125" s="198">
        <f t="shared" si="80"/>
        <v>27000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296</v>
      </c>
      <c r="C126" s="63" t="s">
        <v>311</v>
      </c>
      <c r="D126" s="143">
        <f t="shared" ref="D126" si="81">SUM(E126:G126)</f>
        <v>82000</v>
      </c>
      <c r="E126" s="155"/>
      <c r="F126" s="64">
        <v>55000</v>
      </c>
      <c r="G126" s="150">
        <f t="shared" si="77"/>
        <v>27000</v>
      </c>
      <c r="H126" s="64"/>
      <c r="I126" s="64">
        <v>27000</v>
      </c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297</v>
      </c>
      <c r="C127" s="75" t="s">
        <v>256</v>
      </c>
      <c r="D127" s="147">
        <f>D128</f>
        <v>12000</v>
      </c>
      <c r="E127" s="147">
        <f t="shared" ref="E127:O127" si="82">E128</f>
        <v>0</v>
      </c>
      <c r="F127" s="147">
        <f t="shared" si="82"/>
        <v>12000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298</v>
      </c>
      <c r="C128" s="63" t="s">
        <v>150</v>
      </c>
      <c r="D128" s="143">
        <f t="shared" ref="D128" si="83">SUM(E128:G128)</f>
        <v>12000</v>
      </c>
      <c r="E128" s="155"/>
      <c r="F128" s="64">
        <v>12000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7" t="s">
        <v>347</v>
      </c>
      <c r="B129" s="294"/>
      <c r="C129" s="294"/>
      <c r="D129" s="212">
        <f>D130+D132</f>
        <v>519000</v>
      </c>
      <c r="E129" s="212">
        <f t="shared" ref="E129" si="85">E130+E132</f>
        <v>0</v>
      </c>
      <c r="F129" s="212">
        <f t="shared" ref="F129:O129" si="86">F130+F132</f>
        <v>112000</v>
      </c>
      <c r="G129" s="212">
        <f t="shared" si="86"/>
        <v>407000</v>
      </c>
      <c r="H129" s="212">
        <f t="shared" si="86"/>
        <v>0</v>
      </c>
      <c r="I129" s="212">
        <f t="shared" si="86"/>
        <v>0</v>
      </c>
      <c r="J129" s="212">
        <f t="shared" si="86"/>
        <v>407000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307</v>
      </c>
      <c r="C130" s="75" t="s">
        <v>308</v>
      </c>
      <c r="D130" s="147">
        <f>D131</f>
        <v>112000</v>
      </c>
      <c r="E130" s="147">
        <f t="shared" ref="E130:O130" si="87">E131</f>
        <v>0</v>
      </c>
      <c r="F130" s="147">
        <f t="shared" si="87"/>
        <v>112000</v>
      </c>
      <c r="G130" s="147">
        <f t="shared" si="87"/>
        <v>0</v>
      </c>
      <c r="H130" s="147">
        <f t="shared" si="87"/>
        <v>0</v>
      </c>
      <c r="I130" s="147">
        <f t="shared" si="87"/>
        <v>0</v>
      </c>
      <c r="J130" s="147">
        <f t="shared" si="87"/>
        <v>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309</v>
      </c>
      <c r="C131" s="63" t="s">
        <v>175</v>
      </c>
      <c r="D131" s="143">
        <f t="shared" ref="D131" si="88">SUM(E131:G131)</f>
        <v>112000</v>
      </c>
      <c r="E131" s="155"/>
      <c r="F131" s="64">
        <v>112000</v>
      </c>
      <c r="G131" s="150">
        <f t="shared" ref="G131" si="89">SUM(H131:O131)</f>
        <v>0</v>
      </c>
      <c r="H131" s="64"/>
      <c r="I131" s="64"/>
      <c r="J131" s="64"/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316</v>
      </c>
      <c r="C132" s="87" t="s">
        <v>317</v>
      </c>
      <c r="D132" s="147">
        <f>D133</f>
        <v>407000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407000</v>
      </c>
      <c r="H132" s="147">
        <f t="shared" si="90"/>
        <v>0</v>
      </c>
      <c r="I132" s="147">
        <f t="shared" si="90"/>
        <v>0</v>
      </c>
      <c r="J132" s="147">
        <f t="shared" si="90"/>
        <v>407000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318</v>
      </c>
      <c r="C133" s="89" t="s">
        <v>238</v>
      </c>
      <c r="D133" s="143">
        <f t="shared" ref="D133" si="91">SUM(E133:G133)</f>
        <v>407000</v>
      </c>
      <c r="E133" s="155"/>
      <c r="F133" s="64"/>
      <c r="G133" s="150">
        <f t="shared" si="84"/>
        <v>407000</v>
      </c>
      <c r="H133" s="64"/>
      <c r="I133" s="64"/>
      <c r="J133" s="64">
        <v>407000</v>
      </c>
      <c r="K133" s="64"/>
      <c r="L133" s="64"/>
      <c r="M133" s="64"/>
      <c r="N133" s="64"/>
      <c r="O133" s="64"/>
    </row>
    <row r="134" spans="1:16" s="214" customFormat="1" ht="24" customHeight="1" x14ac:dyDescent="0.2">
      <c r="A134" s="287" t="s">
        <v>348</v>
      </c>
      <c r="B134" s="288"/>
      <c r="C134" s="288"/>
      <c r="D134" s="212">
        <f>D135</f>
        <v>530000</v>
      </c>
      <c r="E134" s="212">
        <f t="shared" ref="E134:O135" si="92">E135</f>
        <v>0</v>
      </c>
      <c r="F134" s="212">
        <f t="shared" si="92"/>
        <v>180000</v>
      </c>
      <c r="G134" s="212">
        <f t="shared" si="92"/>
        <v>350000</v>
      </c>
      <c r="H134" s="212">
        <f t="shared" si="92"/>
        <v>0</v>
      </c>
      <c r="I134" s="212">
        <f t="shared" si="92"/>
        <v>350000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299</v>
      </c>
      <c r="C135" s="75" t="s">
        <v>300</v>
      </c>
      <c r="D135" s="147">
        <f>D136</f>
        <v>530000</v>
      </c>
      <c r="E135" s="147">
        <f t="shared" si="92"/>
        <v>0</v>
      </c>
      <c r="F135" s="147">
        <f t="shared" si="92"/>
        <v>180000</v>
      </c>
      <c r="G135" s="147">
        <f t="shared" si="92"/>
        <v>350000</v>
      </c>
      <c r="H135" s="147">
        <f t="shared" si="92"/>
        <v>0</v>
      </c>
      <c r="I135" s="147">
        <f t="shared" si="92"/>
        <v>350000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301</v>
      </c>
      <c r="C136" s="63" t="s">
        <v>210</v>
      </c>
      <c r="D136" s="143">
        <f t="shared" ref="D136" si="93">SUM(E136:G136)</f>
        <v>530000</v>
      </c>
      <c r="E136" s="155"/>
      <c r="F136" s="64">
        <v>180000</v>
      </c>
      <c r="G136" s="150">
        <f t="shared" ref="G136" si="94">SUM(H136:O136)</f>
        <v>350000</v>
      </c>
      <c r="H136" s="64"/>
      <c r="I136" s="64">
        <v>350000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7" t="s">
        <v>349</v>
      </c>
      <c r="B137" s="294"/>
      <c r="C137" s="294"/>
      <c r="D137" s="212">
        <f>D138+D140+D142</f>
        <v>15000</v>
      </c>
      <c r="E137" s="212">
        <f t="shared" ref="E137" si="95">E138+E140+E142</f>
        <v>0</v>
      </c>
      <c r="F137" s="212">
        <f t="shared" ref="F137:O137" si="96">F138+F140+F142</f>
        <v>15000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302</v>
      </c>
      <c r="C138" s="75" t="s">
        <v>258</v>
      </c>
      <c r="D138" s="147">
        <f>D139</f>
        <v>15000</v>
      </c>
      <c r="E138" s="147">
        <f t="shared" ref="E138:O138" si="97">E139</f>
        <v>0</v>
      </c>
      <c r="F138" s="147">
        <f t="shared" si="97"/>
        <v>15000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303</v>
      </c>
      <c r="C139" s="63" t="s">
        <v>157</v>
      </c>
      <c r="D139" s="143">
        <f t="shared" ref="D139" si="98">SUM(E139:G139)</f>
        <v>15000</v>
      </c>
      <c r="E139" s="155"/>
      <c r="F139" s="64">
        <v>15000</v>
      </c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306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312</v>
      </c>
      <c r="C143" s="90" t="s">
        <v>313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7" t="s">
        <v>350</v>
      </c>
      <c r="B144" s="288"/>
      <c r="C144" s="288"/>
      <c r="D144" s="212">
        <f>D145</f>
        <v>34000</v>
      </c>
      <c r="E144" s="212">
        <f t="shared" ref="E144:O145" si="104">E145</f>
        <v>0</v>
      </c>
      <c r="F144" s="212">
        <f t="shared" si="104"/>
        <v>34000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305</v>
      </c>
      <c r="C145" s="75" t="s">
        <v>171</v>
      </c>
      <c r="D145" s="147">
        <f>D146</f>
        <v>34000</v>
      </c>
      <c r="E145" s="147">
        <f t="shared" si="104"/>
        <v>0</v>
      </c>
      <c r="F145" s="147">
        <f t="shared" si="104"/>
        <v>34000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306</v>
      </c>
      <c r="C146" s="63" t="s">
        <v>171</v>
      </c>
      <c r="D146" s="143">
        <f t="shared" ref="D146" si="105">SUM(E146:G146)</f>
        <v>34000</v>
      </c>
      <c r="E146" s="155"/>
      <c r="F146" s="64">
        <v>34000</v>
      </c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7" t="s">
        <v>351</v>
      </c>
      <c r="B147" s="288"/>
      <c r="C147" s="288"/>
      <c r="D147" s="212">
        <f>D148+D150+D152+D154+D156</f>
        <v>92000</v>
      </c>
      <c r="E147" s="212">
        <f t="shared" ref="E147" si="106">E148+E150+E152+E154+E156</f>
        <v>0</v>
      </c>
      <c r="F147" s="212">
        <f t="shared" ref="F147:O147" si="107">F148+F150+F152+F154+F156</f>
        <v>92000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290</v>
      </c>
      <c r="C148" s="75" t="s">
        <v>291</v>
      </c>
      <c r="D148" s="147">
        <f>D149</f>
        <v>70000</v>
      </c>
      <c r="E148" s="147">
        <f t="shared" ref="E148:O148" si="108">E149</f>
        <v>0</v>
      </c>
      <c r="F148" s="147">
        <f t="shared" si="108"/>
        <v>70000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292</v>
      </c>
      <c r="C149" s="66" t="s">
        <v>146</v>
      </c>
      <c r="D149" s="143">
        <f t="shared" ref="D149" si="109">SUM(E149:G149)</f>
        <v>70000</v>
      </c>
      <c r="E149" s="155"/>
      <c r="F149" s="64">
        <v>70000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293</v>
      </c>
      <c r="C150" s="75" t="s">
        <v>148</v>
      </c>
      <c r="D150" s="147">
        <f>D151</f>
        <v>3000</v>
      </c>
      <c r="E150" s="147">
        <f t="shared" ref="E150:O150" si="111">E151</f>
        <v>0</v>
      </c>
      <c r="F150" s="147">
        <f t="shared" si="111"/>
        <v>3000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3000</v>
      </c>
      <c r="E151" s="155"/>
      <c r="F151" s="64">
        <v>3000</v>
      </c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294</v>
      </c>
      <c r="C152" s="146" t="s">
        <v>314</v>
      </c>
      <c r="D152" s="147">
        <f>D153</f>
        <v>12000</v>
      </c>
      <c r="E152" s="147">
        <f t="shared" ref="E152:O152" si="113">E153</f>
        <v>0</v>
      </c>
      <c r="F152" s="147">
        <f t="shared" si="113"/>
        <v>12000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296</v>
      </c>
      <c r="C153" s="66" t="s">
        <v>315</v>
      </c>
      <c r="D153" s="143">
        <f t="shared" ref="D153" si="114">SUM(E153:G153)</f>
        <v>12000</v>
      </c>
      <c r="E153" s="155"/>
      <c r="F153" s="64">
        <v>12000</v>
      </c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297</v>
      </c>
      <c r="C154" s="75" t="s">
        <v>256</v>
      </c>
      <c r="D154" s="147">
        <f>D155</f>
        <v>7000</v>
      </c>
      <c r="E154" s="147">
        <f t="shared" ref="E154:O154" si="115">E155</f>
        <v>0</v>
      </c>
      <c r="F154" s="147">
        <f t="shared" si="115"/>
        <v>7000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298</v>
      </c>
      <c r="C155" s="66" t="s">
        <v>150</v>
      </c>
      <c r="D155" s="143">
        <f t="shared" ref="D155" si="116">SUM(E155:G155)</f>
        <v>7000</v>
      </c>
      <c r="E155" s="155"/>
      <c r="F155" s="64">
        <v>7000</v>
      </c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304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7" t="s">
        <v>352</v>
      </c>
      <c r="B158" s="288"/>
      <c r="C158" s="288"/>
      <c r="D158" s="212">
        <f>D159+D161+D163+D165+D167</f>
        <v>162000</v>
      </c>
      <c r="E158" s="212">
        <f t="shared" ref="E158:O158" si="119">E159+E161+E163+E165+E167</f>
        <v>0</v>
      </c>
      <c r="F158" s="212">
        <f t="shared" si="119"/>
        <v>162000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290</v>
      </c>
      <c r="C159" s="75" t="s">
        <v>291</v>
      </c>
      <c r="D159" s="147">
        <f>D160</f>
        <v>0</v>
      </c>
      <c r="E159" s="147">
        <f t="shared" ref="E159:O159" si="120">E160</f>
        <v>0</v>
      </c>
      <c r="F159" s="147">
        <f t="shared" si="120"/>
        <v>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292</v>
      </c>
      <c r="C160" s="66" t="s">
        <v>146</v>
      </c>
      <c r="D160" s="143">
        <f t="shared" ref="D160" si="121">SUM(E160:G160)</f>
        <v>0</v>
      </c>
      <c r="E160" s="155"/>
      <c r="F160" s="64"/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293</v>
      </c>
      <c r="C161" s="75" t="s">
        <v>148</v>
      </c>
      <c r="D161" s="147">
        <f>D162</f>
        <v>0</v>
      </c>
      <c r="E161" s="147">
        <f t="shared" ref="E161:O161" si="123">E162</f>
        <v>0</v>
      </c>
      <c r="F161" s="147">
        <f t="shared" si="123"/>
        <v>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0</v>
      </c>
      <c r="E162" s="155"/>
      <c r="F162" s="64"/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294</v>
      </c>
      <c r="C163" s="146" t="s">
        <v>314</v>
      </c>
      <c r="D163" s="147">
        <f>D164</f>
        <v>0</v>
      </c>
      <c r="E163" s="147">
        <f t="shared" ref="E163:O163" si="126">E164</f>
        <v>0</v>
      </c>
      <c r="F163" s="147">
        <f t="shared" si="126"/>
        <v>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296</v>
      </c>
      <c r="C164" s="66" t="s">
        <v>315</v>
      </c>
      <c r="D164" s="143">
        <f t="shared" ref="D164" si="127">SUM(E164:G164)</f>
        <v>0</v>
      </c>
      <c r="E164" s="155"/>
      <c r="F164" s="64"/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297</v>
      </c>
      <c r="C165" s="75" t="s">
        <v>256</v>
      </c>
      <c r="D165" s="147">
        <f>D166</f>
        <v>0</v>
      </c>
      <c r="E165" s="147">
        <f t="shared" ref="E165:O165" si="128">E166</f>
        <v>0</v>
      </c>
      <c r="F165" s="147">
        <f t="shared" si="128"/>
        <v>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298</v>
      </c>
      <c r="C166" s="66" t="s">
        <v>150</v>
      </c>
      <c r="D166" s="143">
        <f t="shared" ref="D166" si="129">SUM(E166:G166)</f>
        <v>0</v>
      </c>
      <c r="E166" s="155"/>
      <c r="F166" s="64"/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302</v>
      </c>
      <c r="C167" s="75" t="s">
        <v>258</v>
      </c>
      <c r="D167" s="147">
        <f>D168</f>
        <v>162000</v>
      </c>
      <c r="E167" s="147">
        <f t="shared" ref="E167:O167" si="130">E168</f>
        <v>0</v>
      </c>
      <c r="F167" s="147">
        <f t="shared" si="130"/>
        <v>162000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304</v>
      </c>
      <c r="C168" s="63" t="s">
        <v>163</v>
      </c>
      <c r="D168" s="143">
        <f t="shared" ref="D168" si="131">SUM(E168:G168)</f>
        <v>162000</v>
      </c>
      <c r="E168" s="71"/>
      <c r="F168" s="165">
        <v>162000</v>
      </c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5" t="s">
        <v>353</v>
      </c>
      <c r="B169" s="296"/>
      <c r="C169" s="296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 x14ac:dyDescent="0.2">
      <c r="A170" s="74"/>
      <c r="B170" s="83" t="s">
        <v>290</v>
      </c>
      <c r="C170" s="75" t="s">
        <v>291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89" t="s">
        <v>344</v>
      </c>
      <c r="Q170" s="209"/>
      <c r="R170" s="209"/>
    </row>
    <row r="171" spans="1:18" ht="24" customHeight="1" x14ac:dyDescent="0.2">
      <c r="A171" s="62"/>
      <c r="B171" s="79" t="s">
        <v>292</v>
      </c>
      <c r="C171" s="66" t="s">
        <v>146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89"/>
      <c r="Q171" s="209"/>
      <c r="R171" s="209"/>
    </row>
    <row r="172" spans="1:18" s="187" customFormat="1" ht="24" customHeight="1" x14ac:dyDescent="0.2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89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89"/>
    </row>
    <row r="174" spans="1:18" s="187" customFormat="1" ht="24" customHeight="1" x14ac:dyDescent="0.2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89"/>
    </row>
    <row r="175" spans="1:18" ht="24" customHeight="1" x14ac:dyDescent="0.2">
      <c r="A175" s="62"/>
      <c r="B175" s="79" t="s">
        <v>296</v>
      </c>
      <c r="C175" s="66" t="s">
        <v>315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89"/>
    </row>
    <row r="176" spans="1:18" s="187" customFormat="1" ht="24" customHeight="1" x14ac:dyDescent="0.2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89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89"/>
    </row>
    <row r="178" spans="1:16" ht="24" customHeight="1" x14ac:dyDescent="0.2">
      <c r="A178" s="62"/>
      <c r="B178" s="79" t="s">
        <v>298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257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216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7" t="s">
        <v>354</v>
      </c>
      <c r="B190" s="286"/>
      <c r="C190" s="286"/>
      <c r="D190" s="212">
        <f>D191+D193</f>
        <v>0</v>
      </c>
      <c r="E190" s="212">
        <f t="shared" ref="E190:O190" si="163">E191+E193</f>
        <v>0</v>
      </c>
      <c r="F190" s="212">
        <f t="shared" si="163"/>
        <v>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 x14ac:dyDescent="0.2">
      <c r="A191" s="74"/>
      <c r="B191" s="91" t="s">
        <v>302</v>
      </c>
      <c r="C191" s="75" t="s">
        <v>258</v>
      </c>
      <c r="D191" s="147">
        <f>SUM(D192)</f>
        <v>0</v>
      </c>
      <c r="E191" s="147">
        <f t="shared" ref="E191:O191" si="164">SUM(E192)</f>
        <v>0</v>
      </c>
      <c r="F191" s="147">
        <f t="shared" si="164"/>
        <v>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304</v>
      </c>
      <c r="C192" s="63" t="s">
        <v>163</v>
      </c>
      <c r="D192" s="143">
        <f t="shared" ref="D192" si="165">SUM(E192:G192)</f>
        <v>0</v>
      </c>
      <c r="E192" s="71"/>
      <c r="F192" s="165">
        <v>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5" t="s">
        <v>355</v>
      </c>
      <c r="B195" s="286"/>
      <c r="C195" s="286"/>
      <c r="D195" s="179">
        <f>D196</f>
        <v>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299</v>
      </c>
      <c r="C196" s="75" t="s">
        <v>300</v>
      </c>
      <c r="D196" s="147">
        <f>D197</f>
        <v>0</v>
      </c>
      <c r="E196" s="147">
        <f t="shared" si="170"/>
        <v>0</v>
      </c>
      <c r="F196" s="147">
        <f t="shared" si="170"/>
        <v>0</v>
      </c>
      <c r="G196" s="147">
        <f t="shared" si="170"/>
        <v>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301</v>
      </c>
      <c r="C197" s="68" t="s">
        <v>210</v>
      </c>
      <c r="D197" s="143">
        <f t="shared" ref="D197" si="171">SUM(E197:G197)</f>
        <v>0</v>
      </c>
      <c r="E197" s="234"/>
      <c r="F197" s="234"/>
      <c r="G197" s="151">
        <f t="shared" si="169"/>
        <v>0</v>
      </c>
      <c r="H197" s="69"/>
      <c r="I197" s="69"/>
      <c r="J197" s="69"/>
      <c r="K197" s="69"/>
      <c r="L197" s="69"/>
      <c r="M197" s="69"/>
      <c r="N197" s="69"/>
      <c r="O197" s="69"/>
    </row>
    <row r="198" spans="1:16" s="176" customFormat="1" ht="30" customHeight="1" thickTop="1" thickBot="1" x14ac:dyDescent="0.25">
      <c r="A198" s="180"/>
      <c r="B198" s="292" t="s">
        <v>327</v>
      </c>
      <c r="C198" s="293"/>
      <c r="D198" s="181">
        <f t="shared" ref="D198:O198" si="172">D9</f>
        <v>11577000</v>
      </c>
      <c r="E198" s="181">
        <f t="shared" si="172"/>
        <v>1003000</v>
      </c>
      <c r="F198" s="181">
        <f t="shared" si="172"/>
        <v>1107000</v>
      </c>
      <c r="G198" s="181">
        <f t="shared" si="172"/>
        <v>9467000</v>
      </c>
      <c r="H198" s="181">
        <f t="shared" si="172"/>
        <v>10000</v>
      </c>
      <c r="I198" s="181">
        <f t="shared" si="172"/>
        <v>542000</v>
      </c>
      <c r="J198" s="181">
        <f t="shared" si="172"/>
        <v>8915000</v>
      </c>
      <c r="K198" s="181">
        <f t="shared" si="172"/>
        <v>0</v>
      </c>
      <c r="L198" s="181">
        <f t="shared" si="172"/>
        <v>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-2255733</v>
      </c>
      <c r="F201" s="55">
        <f>F198-F199</f>
        <v>-2151733</v>
      </c>
      <c r="G201" s="113">
        <f>G198-G199</f>
        <v>1711288</v>
      </c>
      <c r="H201" s="55">
        <f>H199-H198</f>
        <v>97462</v>
      </c>
      <c r="I201" s="55">
        <f>I199-I198</f>
        <v>228544</v>
      </c>
      <c r="J201" s="55">
        <f>J199-J198</f>
        <v>-2093180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2" workbookViewId="0">
      <selection activeCell="F18" sqref="F18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181</v>
      </c>
      <c r="B4" s="30" t="s">
        <v>362</v>
      </c>
    </row>
    <row r="5" spans="1:2" ht="15" x14ac:dyDescent="0.25">
      <c r="A5" s="32"/>
    </row>
    <row r="6" spans="1:2" ht="15" x14ac:dyDescent="0.25">
      <c r="A6" s="32" t="s">
        <v>182</v>
      </c>
      <c r="B6" s="30" t="s">
        <v>363</v>
      </c>
    </row>
    <row r="7" spans="1:2" x14ac:dyDescent="0.2">
      <c r="A7" s="33"/>
      <c r="B7" s="30" t="s">
        <v>364</v>
      </c>
    </row>
    <row r="8" spans="1:2" ht="16.5" thickBot="1" x14ac:dyDescent="0.3">
      <c r="A8" s="34"/>
    </row>
    <row r="9" spans="1:2" ht="23.25" customHeight="1" x14ac:dyDescent="0.2">
      <c r="A9" s="303" t="s">
        <v>183</v>
      </c>
      <c r="B9" s="235" t="s">
        <v>365</v>
      </c>
    </row>
    <row r="10" spans="1:2" ht="12.75" customHeight="1" x14ac:dyDescent="0.2">
      <c r="A10" s="304"/>
      <c r="B10" s="236"/>
    </row>
    <row r="11" spans="1:2" ht="12.75" customHeight="1" x14ac:dyDescent="0.2">
      <c r="A11" s="305" t="s">
        <v>184</v>
      </c>
      <c r="B11" s="237" t="s">
        <v>366</v>
      </c>
    </row>
    <row r="12" spans="1:2" ht="12.75" customHeight="1" x14ac:dyDescent="0.2">
      <c r="A12" s="306"/>
      <c r="B12" s="238"/>
    </row>
    <row r="13" spans="1:2" ht="12.75" customHeight="1" x14ac:dyDescent="0.2">
      <c r="A13" s="306"/>
      <c r="B13" s="238"/>
    </row>
    <row r="14" spans="1:2" ht="12.75" customHeight="1" x14ac:dyDescent="0.2">
      <c r="A14" s="306"/>
      <c r="B14" s="238"/>
    </row>
    <row r="15" spans="1:2" ht="12.75" customHeight="1" x14ac:dyDescent="0.2">
      <c r="A15" s="306"/>
      <c r="B15" s="238"/>
    </row>
    <row r="16" spans="1:2" ht="12.75" customHeight="1" x14ac:dyDescent="0.2">
      <c r="A16" s="306"/>
      <c r="B16" s="238"/>
    </row>
    <row r="17" spans="1:2" ht="12.75" customHeight="1" x14ac:dyDescent="0.2">
      <c r="A17" s="304"/>
      <c r="B17" s="236"/>
    </row>
    <row r="18" spans="1:2" ht="106.5" customHeight="1" x14ac:dyDescent="0.2">
      <c r="A18" s="305" t="s">
        <v>185</v>
      </c>
      <c r="B18" s="237" t="s">
        <v>367</v>
      </c>
    </row>
    <row r="19" spans="1:2" ht="12.75" customHeight="1" x14ac:dyDescent="0.2">
      <c r="A19" s="306"/>
      <c r="B19" s="238"/>
    </row>
    <row r="20" spans="1:2" ht="12.75" customHeight="1" x14ac:dyDescent="0.2">
      <c r="A20" s="304"/>
      <c r="B20" s="236"/>
    </row>
    <row r="21" spans="1:2" ht="69.75" customHeight="1" x14ac:dyDescent="0.2">
      <c r="A21" s="305" t="s">
        <v>186</v>
      </c>
      <c r="B21" s="237" t="s">
        <v>368</v>
      </c>
    </row>
    <row r="22" spans="1:2" ht="12.75" customHeight="1" x14ac:dyDescent="0.2">
      <c r="A22" s="306"/>
      <c r="B22" s="238"/>
    </row>
    <row r="23" spans="1:2" ht="12.75" customHeight="1" x14ac:dyDescent="0.2">
      <c r="A23" s="306"/>
      <c r="B23" s="238"/>
    </row>
    <row r="24" spans="1:2" ht="12.75" customHeight="1" x14ac:dyDescent="0.2">
      <c r="A24" s="304"/>
      <c r="B24" s="236"/>
    </row>
    <row r="25" spans="1:2" ht="114" customHeight="1" x14ac:dyDescent="0.2">
      <c r="A25" s="305" t="s">
        <v>187</v>
      </c>
      <c r="B25" s="237" t="s">
        <v>369</v>
      </c>
    </row>
    <row r="26" spans="1:2" ht="12.75" customHeight="1" x14ac:dyDescent="0.2">
      <c r="A26" s="306"/>
      <c r="B26" s="238"/>
    </row>
    <row r="27" spans="1:2" ht="12.75" customHeight="1" x14ac:dyDescent="0.2">
      <c r="A27" s="304"/>
      <c r="B27" s="236"/>
    </row>
    <row r="28" spans="1:2" ht="32.25" customHeight="1" x14ac:dyDescent="0.2">
      <c r="A28" s="305" t="s">
        <v>188</v>
      </c>
      <c r="B28" s="237" t="s">
        <v>370</v>
      </c>
    </row>
    <row r="29" spans="1:2" ht="12.75" customHeight="1" x14ac:dyDescent="0.2">
      <c r="A29" s="306"/>
      <c r="B29" s="238"/>
    </row>
    <row r="30" spans="1:2" ht="12.75" customHeight="1" x14ac:dyDescent="0.2">
      <c r="A30" s="306"/>
      <c r="B30" s="238"/>
    </row>
    <row r="31" spans="1:2" ht="12.75" customHeight="1" x14ac:dyDescent="0.2">
      <c r="A31" s="306"/>
      <c r="B31" s="238"/>
    </row>
    <row r="32" spans="1:2" ht="12.75" customHeight="1" x14ac:dyDescent="0.2">
      <c r="A32" s="306"/>
      <c r="B32" s="238"/>
    </row>
    <row r="33" spans="1:2" ht="12.75" customHeight="1" x14ac:dyDescent="0.2">
      <c r="A33" s="304"/>
      <c r="B33" s="236"/>
    </row>
    <row r="34" spans="1:2" ht="12.75" customHeight="1" x14ac:dyDescent="0.2">
      <c r="A34" s="305" t="s">
        <v>189</v>
      </c>
      <c r="B34" s="237" t="s">
        <v>371</v>
      </c>
    </row>
    <row r="35" spans="1:2" ht="12.75" customHeight="1" x14ac:dyDescent="0.2">
      <c r="A35" s="306"/>
      <c r="B35" s="238"/>
    </row>
    <row r="36" spans="1:2" ht="12.75" customHeight="1" x14ac:dyDescent="0.2">
      <c r="A36" s="306"/>
      <c r="B36" s="238"/>
    </row>
    <row r="37" spans="1:2" ht="12.75" customHeight="1" x14ac:dyDescent="0.2">
      <c r="A37" s="306"/>
      <c r="B37" s="238"/>
    </row>
    <row r="38" spans="1:2" ht="12.75" customHeight="1" x14ac:dyDescent="0.2">
      <c r="A38" s="306"/>
      <c r="B38" s="238"/>
    </row>
    <row r="39" spans="1:2" ht="13.5" customHeight="1" thickBot="1" x14ac:dyDescent="0.25">
      <c r="A39" s="307"/>
      <c r="B39" s="239"/>
    </row>
    <row r="40" spans="1:2" ht="14.25" x14ac:dyDescent="0.2">
      <c r="A40" s="35"/>
    </row>
  </sheetData>
  <mergeCells count="7">
    <mergeCell ref="A9:A10"/>
    <mergeCell ref="A11:A17"/>
    <mergeCell ref="A18:A20"/>
    <mergeCell ref="A34:A39"/>
    <mergeCell ref="A21:A24"/>
    <mergeCell ref="A25:A27"/>
    <mergeCell ref="A28:A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Korisnik</cp:lastModifiedBy>
  <cp:lastPrinted>2020-10-29T11:17:21Z</cp:lastPrinted>
  <dcterms:created xsi:type="dcterms:W3CDTF">2017-09-21T11:58:02Z</dcterms:created>
  <dcterms:modified xsi:type="dcterms:W3CDTF">2020-10-29T11:17:44Z</dcterms:modified>
</cp:coreProperties>
</file>