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7560" activeTab="2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52511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/>
  <c r="D141" i="5" s="1"/>
  <c r="F131" i="5"/>
  <c r="F124" i="5" s="1"/>
  <c r="E131" i="5"/>
  <c r="D131" i="5"/>
  <c r="F127" i="5"/>
  <c r="E127" i="5"/>
  <c r="D127" i="5"/>
  <c r="F125" i="5"/>
  <c r="E125" i="5"/>
  <c r="D125" i="5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D117" i="5"/>
  <c r="F115" i="5"/>
  <c r="E115" i="5"/>
  <c r="D115" i="5"/>
  <c r="F111" i="5"/>
  <c r="F110" i="5" s="1"/>
  <c r="E111" i="5"/>
  <c r="E110" i="5" s="1"/>
  <c r="D111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F86" i="5" s="1"/>
  <c r="E87" i="5"/>
  <c r="D87" i="5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D72" i="5" s="1"/>
  <c r="F73" i="5"/>
  <c r="F72" i="5" s="1"/>
  <c r="E73" i="5"/>
  <c r="D73" i="5"/>
  <c r="F68" i="5"/>
  <c r="E68" i="5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E33" i="5" s="1"/>
  <c r="D34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D9" i="5" s="1"/>
  <c r="F10" i="5"/>
  <c r="E10" i="5"/>
  <c r="D10" i="5"/>
  <c r="F9" i="5"/>
  <c r="F85" i="5" l="1"/>
  <c r="F62" i="5"/>
  <c r="F8" i="5" s="1"/>
  <c r="D114" i="5"/>
  <c r="D124" i="5"/>
  <c r="E124" i="5"/>
  <c r="E113" i="5" s="1"/>
  <c r="E9" i="5"/>
  <c r="D33" i="5"/>
  <c r="E86" i="5"/>
  <c r="E85" i="5" s="1"/>
  <c r="D62" i="5"/>
  <c r="D8" i="5" s="1"/>
  <c r="E62" i="5"/>
  <c r="E72" i="5"/>
  <c r="F114" i="5"/>
  <c r="F113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F133" i="5" l="1"/>
  <c r="F142" i="5" s="1"/>
  <c r="E8" i="5"/>
  <c r="E133" i="5" s="1"/>
  <c r="E142" i="5" s="1"/>
  <c r="D113" i="5"/>
  <c r="D133" i="5" s="1"/>
  <c r="D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59" i="3"/>
  <c r="E58" i="3" s="1"/>
  <c r="E54" i="3"/>
  <c r="E53" i="3" s="1"/>
  <c r="E49" i="3"/>
  <c r="E48" i="3" s="1"/>
  <c r="E42" i="3"/>
  <c r="E40" i="3"/>
  <c r="E30" i="3"/>
  <c r="E20" i="3"/>
  <c r="E61" i="3" l="1"/>
  <c r="E57" i="3" s="1"/>
  <c r="E56" i="3" s="1"/>
  <c r="E124" i="3"/>
  <c r="E123" i="3" s="1"/>
  <c r="E75" i="3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Q58" i="3" s="1"/>
  <c r="I58" i="3"/>
  <c r="M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Q19" i="3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M74" i="3" s="1"/>
  <c r="M73" i="3" s="1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G138" i="3"/>
  <c r="G137" i="3" s="1"/>
  <c r="D70" i="3"/>
  <c r="G53" i="3"/>
  <c r="G58" i="3"/>
  <c r="I57" i="3"/>
  <c r="I56" i="3" s="1"/>
  <c r="P57" i="3"/>
  <c r="P56" i="3" s="1"/>
  <c r="M18" i="3"/>
  <c r="M17" i="3" s="1"/>
  <c r="O61" i="3"/>
  <c r="O57" i="3" s="1"/>
  <c r="O56" i="3" s="1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Q18" i="3"/>
  <c r="Q17" i="3" s="1"/>
  <c r="F70" i="3"/>
  <c r="K75" i="3"/>
  <c r="K74" i="3" s="1"/>
  <c r="K73" i="3" s="1"/>
  <c r="G75" i="3"/>
  <c r="G74" i="3" s="1"/>
  <c r="G73" i="3" s="1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K106" i="3"/>
  <c r="K105" i="3" s="1"/>
  <c r="G106" i="3"/>
  <c r="G105" i="3" s="1"/>
  <c r="F30" i="3"/>
  <c r="F64" i="3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N75" i="3"/>
  <c r="N74" i="3" s="1"/>
  <c r="N73" i="3" s="1"/>
  <c r="J75" i="3"/>
  <c r="J74" i="3" s="1"/>
  <c r="J73" i="3" s="1"/>
  <c r="N57" i="3"/>
  <c r="N56" i="3" s="1"/>
  <c r="J57" i="3"/>
  <c r="J56" i="3" s="1"/>
  <c r="H130" i="3" l="1"/>
  <c r="G130" i="3"/>
  <c r="G72" i="3" s="1"/>
  <c r="K130" i="3"/>
  <c r="F61" i="3"/>
  <c r="Q130" i="3"/>
  <c r="Q72" i="3" s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F75" i="3"/>
  <c r="F74" i="3" s="1"/>
  <c r="F73" i="3" s="1"/>
  <c r="P130" i="3"/>
  <c r="P72" i="3" s="1"/>
  <c r="D58" i="3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Q16" i="3"/>
  <c r="H72" i="3"/>
  <c r="E15" i="3"/>
  <c r="E14" i="3" s="1"/>
  <c r="M72" i="3"/>
  <c r="F7" i="1"/>
  <c r="G7" i="1"/>
  <c r="H7" i="1"/>
  <c r="F10" i="1"/>
  <c r="G10" i="1"/>
  <c r="H10" i="1"/>
  <c r="F22" i="1"/>
  <c r="G22" i="1"/>
  <c r="H22" i="1"/>
  <c r="G13" i="1" l="1"/>
  <c r="G24" i="1" s="1"/>
  <c r="F13" i="1"/>
  <c r="F24" i="1" s="1"/>
  <c r="H15" i="3"/>
  <c r="H14" i="3" s="1"/>
  <c r="H13" i="1"/>
  <c r="H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<sst xmlns="http://schemas.openxmlformats.org/spreadsheetml/2006/main" count="565" uniqueCount="454">
  <si>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</si>
  <si>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</si>
  <si>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</si>
  <si>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</si>
  <si>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</si>
  <si>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</si>
  <si>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</si>
  <si>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</si>
  <si>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</si>
  <si>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</si>
  <si>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</si>
  <si>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</si>
  <si>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</si>
  <si>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</si>
  <si>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</si>
  <si>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</si>
  <si>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</si>
  <si>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</si>
  <si>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</si>
  <si>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</si>
  <si>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</si>
  <si>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</si>
  <si>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</si>
  <si>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</si>
  <si>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</si>
  <si>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</si>
  <si>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</si>
  <si>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</si>
  <si>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</si>
  <si>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</si>
  <si>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</si>
  <si>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</si>
  <si>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</si>
  <si>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</si>
  <si>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</si>
  <si>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</si>
  <si>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</si>
  <si>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</si>
  <si>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</si>
  <si>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</si>
  <si>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</si>
  <si>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</si>
  <si>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</si>
  <si>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</si>
  <si>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</si>
  <si>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</si>
  <si>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</si>
  <si>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</si>
  <si>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</si>
  <si>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</si>
  <si>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</si>
  <si>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</si>
  <si>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</si>
  <si>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</si>
  <si>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</si>
  <si>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</si>
  <si>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</si>
  <si>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</si>
  <si>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</si>
  <si>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</si>
  <si>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</si>
  <si>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</si>
  <si>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</si>
  <si>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</si>
  <si>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</si>
  <si>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</si>
  <si>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</si>
  <si>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</si>
  <si>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</si>
  <si>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</si>
  <si>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</si>
  <si>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</si>
  <si>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</si>
  <si>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</si>
  <si>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</si>
  <si>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</si>
  <si>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</si>
  <si>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</si>
  <si>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</si>
  <si>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</si>
  <si>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</si>
  <si>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</si>
  <si>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</si>
  <si>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</si>
  <si>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</si>
  <si>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</si>
  <si>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</si>
  <si>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</si>
  <si>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</si>
  <si>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</si>
  <si>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</si>
  <si>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</si>
  <si>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</si>
  <si>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</si>
  <si>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</si>
  <si>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</si>
  <si>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</si>
  <si>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</si>
  <si>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</si>
  <si>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</si>
  <si>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</si>
  <si>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</si>
  <si>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</si>
  <si>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</si>
  <si>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</si>
  <si>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</si>
  <si>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</si>
  <si>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</si>
  <si>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</si>
  <si>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</si>
  <si>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</si>
  <si>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</si>
  <si>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</si>
  <si>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</si>
  <si>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</si>
  <si>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</si>
  <si>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</si>
  <si>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</si>
  <si>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</si>
  <si>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</si>
  <si>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</si>
  <si>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</si>
  <si>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</si>
  <si>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</si>
  <si>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</si>
  <si>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</si>
  <si>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</si>
  <si>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</si>
  <si>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</si>
  <si>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</si>
  <si>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</si>
  <si>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</si>
  <si>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</si>
  <si>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</si>
  <si>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</si>
  <si>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</si>
  <si>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</si>
  <si>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</si>
  <si>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</si>
  <si>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</si>
  <si>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</si>
  <si>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</si>
  <si>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</si>
  <si>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</si>
  <si>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</si>
  <si>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</si>
  <si>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</si>
  <si>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</si>
  <si>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</si>
  <si>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</si>
  <si>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</si>
  <si>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</si>
  <si>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</si>
  <si>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</si>
  <si>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</si>
  <si>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</si>
  <si>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</si>
  <si>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</si>
  <si>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</si>
  <si>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</si>
  <si>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</si>
  <si>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</si>
  <si>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</si>
  <si>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</si>
  <si>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</si>
  <si>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</si>
  <si>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</si>
  <si>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</si>
  <si>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</si>
  <si>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</si>
  <si>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</si>
  <si>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</si>
  <si>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</si>
  <si>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</si>
  <si>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</si>
  <si>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</si>
  <si>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</si>
  <si>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</si>
  <si>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</si>
  <si>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</si>
  <si>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</si>
  <si>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</si>
  <si>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</si>
  <si>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</si>
  <si>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</si>
  <si>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</si>
  <si>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</si>
  <si>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</si>
  <si>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</si>
  <si>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</si>
  <si>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</si>
  <si>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</si>
  <si>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</si>
  <si>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</si>
  <si>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</si>
  <si>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</si>
  <si>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</si>
  <si>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</si>
  <si>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</si>
  <si>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</si>
  <si>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</si>
  <si>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</si>
  <si>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</si>
  <si>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</si>
  <si>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</si>
  <si>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</si>
  <si>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</si>
  <si>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</si>
  <si>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</si>
  <si>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</si>
  <si>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</si>
  <si>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</si>
  <si>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</si>
  <si>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</si>
  <si>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</si>
  <si>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</si>
  <si>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</si>
  <si>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</si>
  <si>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</si>
  <si>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</si>
  <si>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</si>
  <si>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</si>
  <si>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</si>
  <si>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</si>
  <si>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</si>
  <si>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</si>
  <si>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</si>
  <si>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</si>
  <si>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</si>
  <si>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</si>
  <si>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</si>
  <si>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</si>
  <si>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</si>
  <si>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</si>
  <si>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</si>
  <si>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</si>
  <si>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</si>
  <si>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</si>
  <si>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</si>
  <si>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</si>
  <si>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</si>
  <si>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</si>
  <si>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</si>
  <si>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</si>
  <si>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</si>
  <si>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</si>
  <si>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</si>
  <si>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</si>
  <si>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</si>
  <si>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</si>
  <si>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</si>
  <si>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</si>
  <si>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</si>
  <si>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</si>
  <si>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</si>
  <si>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</si>
  <si>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</si>
  <si>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</si>
  <si>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</si>
  <si>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</si>
  <si>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</si>
  <si>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</si>
  <si>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</si>
  <si>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</si>
  <si>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</si>
  <si>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</si>
  <si>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</si>
  <si>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</si>
  <si>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</si>
  <si>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</si>
  <si>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</si>
  <si>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</si>
  <si>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</si>
  <si>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</si>
  <si>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</si>
  <si>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</si>
  <si>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</si>
  <si>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</si>
  <si>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</si>
  <si>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</si>
  <si>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</si>
  <si>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</si>
  <si>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</si>
  <si>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</si>
  <si>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</si>
  <si>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</si>
  <si>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</si>
  <si>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</si>
  <si>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</si>
  <si>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</si>
  <si>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</si>
  <si>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</si>
  <si>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</si>
  <si>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</si>
  <si>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</si>
  <si>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</si>
  <si>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</si>
  <si>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</si>
  <si>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</si>
  <si>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</si>
  <si>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</si>
  <si>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</si>
  <si>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</si>
  <si>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</si>
  <si>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</si>
  <si>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</si>
  <si>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</si>
  <si>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</si>
  <si>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</si>
  <si>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</si>
  <si>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</si>
  <si>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</si>
  <si>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</si>
  <si>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</si>
  <si>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</si>
  <si>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</si>
  <si>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</si>
  <si>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</si>
  <si>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</si>
  <si>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</si>
  <si>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</si>
  <si>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</si>
  <si>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</si>
  <si>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</si>
  <si>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</si>
  <si>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</si>
  <si>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</si>
  <si>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</si>
  <si>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</si>
  <si>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</si>
  <si>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</si>
  <si>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</si>
  <si>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</si>
  <si>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</si>
  <si>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</si>
  <si>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</si>
  <si>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</si>
  <si>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</si>
  <si>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</si>
  <si>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</si>
  <si>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</si>
  <si>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</si>
  <si>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</si>
  <si>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</si>
  <si>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</si>
  <si>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</si>
  <si>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</si>
  <si>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</si>
  <si>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</si>
  <si>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</si>
  <si>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</si>
  <si>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</si>
  <si>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</si>
  <si>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</si>
  <si>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</si>
  <si>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</si>
  <si>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</si>
  <si>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</si>
  <si>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</si>
  <si>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</si>
  <si>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</si>
  <si>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</si>
  <si>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</si>
  <si>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</si>
  <si>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</si>
  <si>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</si>
  <si>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</si>
  <si>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</si>
  <si>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</si>
  <si>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</si>
  <si>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</si>
  <si>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</si>
  <si>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</si>
  <si>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</si>
  <si>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</si>
  <si>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</si>
  <si>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</si>
  <si>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</si>
  <si>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</si>
  <si>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</si>
  <si>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</si>
  <si>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</si>
  <si>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</si>
  <si>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</si>
  <si>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</si>
  <si>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</si>
  <si>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</si>
  <si>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</si>
  <si>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</si>
  <si>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</si>
  <si>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</si>
  <si>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</si>
  <si>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</si>
  <si>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</si>
  <si>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</si>
  <si>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</si>
  <si>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</si>
  <si>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</si>
  <si>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</si>
  <si>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</si>
  <si>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</si>
  <si>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</si>
  <si>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</si>
  <si>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</si>
  <si>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</si>
  <si>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</si>
  <si>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</si>
  <si>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</si>
  <si>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</si>
  <si>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</si>
  <si>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</si>
  <si>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</si>
  <si>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</si>
  <si>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</si>
  <si>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</si>
  <si>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</si>
  <si>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</si>
  <si>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</si>
  <si>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</si>
  <si>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</si>
  <si>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</si>
  <si>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</si>
  <si>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</si>
  <si>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</si>
  <si>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</si>
  <si>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</si>
  <si>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</si>
  <si>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</si>
  <si>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</si>
  <si>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</si>
  <si>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</si>
  <si>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</si>
  <si>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</si>
  <si>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</si>
  <si>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</si>
  <si>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</si>
  <si>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</si>
  <si>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</si>
  <si>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</si>
  <si>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Osnovna škola Stenjevec</t>
  </si>
  <si>
    <t>Redovna djelatnost osnovnih škola</t>
  </si>
  <si>
    <t>Zakon o odgoju i obrazovanju u osnovnoj i srednjoj školi, Državni pedagoški standard,Program javnih potreba Grada Zagreba, Statut škole, Godišnji plan i program rada škole, Školski kurikul</t>
  </si>
  <si>
    <t>Izvješće o realizaciji Godišnjeg plana i programa rada škole, Financijska izvješća, izgled unutrašnjeg i vanjskog prostora škole, samovrednovanje rada škole</t>
  </si>
  <si>
    <t>kvalitetna redovna djelatnost što uključuje stalno unaprjeđivanje prostornih kvaliteta,kvalitetne uvjete rada s dobrom opremljenošću,kontinuirano stručno usavršavanje zaposlenika,omogućiti roditeljima kvalitetnu brigu o djeci</t>
  </si>
  <si>
    <t>Naši korisnici su učenici, a program se ostvaruje na način propisan zakonima i podzakonskim aktima</t>
  </si>
  <si>
    <t>Sudjelovanje na smotrama, natjecanjima,natječajima,susretima,sudjelovanje u projektima, samovrednovanje rada škole,povratne informacije roditelja i učenika</t>
  </si>
  <si>
    <t>DECENTRALIZIRANA SREDSTVA ZA OSNOVNO ŠKOLSTVO POBOLJŠANI STANDARD U OSNOVNOM ŠKOLSTVU</t>
  </si>
  <si>
    <t>Produženi boravak,sufinanciranje prehrane,Škola u prirodi,</t>
  </si>
  <si>
    <t>u Zagrebu , 27.09. 2017.g</t>
  </si>
  <si>
    <t>Korisnik proračuna: OŠ STENJEVEC</t>
  </si>
  <si>
    <t>Kontak osoba:  TATJANA ŠOK</t>
  </si>
  <si>
    <t>Tel:  01/3453102</t>
  </si>
  <si>
    <t>NAZIV USTANOVE : OŠ STEJEVEC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</si>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</sst>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49" fillId="0" borderId="40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6" zoomScale="80" zoomScaleNormal="100" zoomScaleSheetLayoutView="80" workbookViewId="0">
      <selection activeCell="H9" sqref="H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29"/>
      <c r="B2" s="229"/>
      <c r="C2" s="229"/>
      <c r="D2" s="229"/>
      <c r="E2" s="229"/>
      <c r="F2" s="229"/>
      <c r="G2" s="229"/>
      <c r="H2" s="229"/>
    </row>
    <row r="3" spans="1:10" ht="48" customHeight="1" x14ac:dyDescent="0.2">
      <c r="A3" s="230" t="s">
        <v>18</v>
      </c>
      <c r="B3" s="230"/>
      <c r="C3" s="230"/>
      <c r="D3" s="230"/>
      <c r="E3" s="230"/>
      <c r="F3" s="230"/>
      <c r="G3" s="230"/>
      <c r="H3" s="230"/>
    </row>
    <row r="4" spans="1:10" s="31" customFormat="1" ht="26.25" customHeight="1" x14ac:dyDescent="0.2">
      <c r="A4" s="230" t="s">
        <v>17</v>
      </c>
      <c r="B4" s="230"/>
      <c r="C4" s="230"/>
      <c r="D4" s="230"/>
      <c r="E4" s="230"/>
      <c r="F4" s="230"/>
      <c r="G4" s="231"/>
      <c r="H4" s="23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32" t="s">
        <v>16</v>
      </c>
      <c r="B7" s="233"/>
      <c r="C7" s="233"/>
      <c r="D7" s="233"/>
      <c r="E7" s="234"/>
      <c r="F7" s="13">
        <f>+F8+F9</f>
        <v>2867839</v>
      </c>
      <c r="G7" s="13">
        <f>G8+G9</f>
        <v>2904547</v>
      </c>
      <c r="H7" s="13">
        <f>+H8+H9</f>
        <v>2945501</v>
      </c>
      <c r="I7" s="28"/>
    </row>
    <row r="8" spans="1:10" ht="22.5" customHeight="1" x14ac:dyDescent="0.25">
      <c r="A8" s="244" t="s">
        <v>15</v>
      </c>
      <c r="B8" s="245"/>
      <c r="C8" s="245"/>
      <c r="D8" s="245"/>
      <c r="E8" s="246"/>
      <c r="F8" s="25">
        <v>2867539</v>
      </c>
      <c r="G8" s="25">
        <v>2904243</v>
      </c>
      <c r="H8" s="25">
        <v>2945193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>
        <v>300</v>
      </c>
      <c r="G9" s="25">
        <v>304</v>
      </c>
      <c r="H9" s="25">
        <v>308</v>
      </c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2867839</v>
      </c>
      <c r="G10" s="13">
        <f>+G11+G12</f>
        <v>2904547</v>
      </c>
      <c r="H10" s="13">
        <f>+H11+H12</f>
        <v>2945501</v>
      </c>
    </row>
    <row r="11" spans="1:10" ht="22.5" customHeight="1" x14ac:dyDescent="0.25">
      <c r="A11" s="248" t="s">
        <v>12</v>
      </c>
      <c r="B11" s="245"/>
      <c r="C11" s="245"/>
      <c r="D11" s="245"/>
      <c r="E11" s="249"/>
      <c r="F11" s="25">
        <v>2867839</v>
      </c>
      <c r="G11" s="25">
        <v>2904547</v>
      </c>
      <c r="H11" s="24">
        <v>2945501</v>
      </c>
      <c r="I11" s="3"/>
      <c r="J11" s="3"/>
    </row>
    <row r="12" spans="1:10" ht="22.5" customHeight="1" x14ac:dyDescent="0.25">
      <c r="A12" s="250" t="s">
        <v>11</v>
      </c>
      <c r="B12" s="246"/>
      <c r="C12" s="246"/>
      <c r="D12" s="246"/>
      <c r="E12" s="246"/>
      <c r="F12" s="10"/>
      <c r="G12" s="10"/>
      <c r="H12" s="24"/>
      <c r="I12" s="3"/>
      <c r="J12" s="3"/>
    </row>
    <row r="13" spans="1:10" ht="22.5" customHeight="1" x14ac:dyDescent="0.25">
      <c r="A13" s="235" t="s">
        <v>10</v>
      </c>
      <c r="B13" s="233"/>
      <c r="C13" s="233"/>
      <c r="D13" s="233"/>
      <c r="E13" s="233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0"/>
      <c r="B14" s="236"/>
      <c r="C14" s="236"/>
      <c r="D14" s="236"/>
      <c r="E14" s="236"/>
      <c r="F14" s="237"/>
      <c r="G14" s="237"/>
      <c r="H14" s="237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38" t="s">
        <v>9</v>
      </c>
      <c r="B16" s="239"/>
      <c r="C16" s="239"/>
      <c r="D16" s="239"/>
      <c r="E16" s="240"/>
      <c r="F16" s="23"/>
      <c r="G16" s="23"/>
      <c r="H16" s="22"/>
      <c r="J16" s="3"/>
    </row>
    <row r="17" spans="1:11" ht="34.5" customHeight="1" x14ac:dyDescent="0.25">
      <c r="A17" s="241" t="s">
        <v>8</v>
      </c>
      <c r="B17" s="242"/>
      <c r="C17" s="242"/>
      <c r="D17" s="242"/>
      <c r="E17" s="243"/>
      <c r="F17" s="21"/>
      <c r="G17" s="21"/>
      <c r="H17" s="20"/>
      <c r="J17" s="3"/>
    </row>
    <row r="18" spans="1:11" s="7" customFormat="1" ht="25.5" customHeight="1" x14ac:dyDescent="0.25">
      <c r="A18" s="253"/>
      <c r="B18" s="236"/>
      <c r="C18" s="236"/>
      <c r="D18" s="236"/>
      <c r="E18" s="236"/>
      <c r="F18" s="237"/>
      <c r="G18" s="237"/>
      <c r="H18" s="237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44" t="s">
        <v>4</v>
      </c>
      <c r="B20" s="245"/>
      <c r="C20" s="245"/>
      <c r="D20" s="245"/>
      <c r="E20" s="245"/>
      <c r="F20" s="10"/>
      <c r="G20" s="10"/>
      <c r="H20" s="10"/>
      <c r="J20" s="11"/>
    </row>
    <row r="21" spans="1:11" s="7" customFormat="1" ht="33.75" customHeight="1" x14ac:dyDescent="0.25">
      <c r="A21" s="244" t="s">
        <v>3</v>
      </c>
      <c r="B21" s="245"/>
      <c r="C21" s="245"/>
      <c r="D21" s="245"/>
      <c r="E21" s="245"/>
      <c r="F21" s="10"/>
      <c r="G21" s="10"/>
      <c r="H21" s="10"/>
    </row>
    <row r="22" spans="1:11" s="7" customFormat="1" ht="22.5" customHeight="1" x14ac:dyDescent="0.25">
      <c r="A22" s="235" t="s">
        <v>2</v>
      </c>
      <c r="B22" s="233"/>
      <c r="C22" s="233"/>
      <c r="D22" s="233"/>
      <c r="E22" s="233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53"/>
      <c r="B23" s="236"/>
      <c r="C23" s="236"/>
      <c r="D23" s="236"/>
      <c r="E23" s="236"/>
      <c r="F23" s="237"/>
      <c r="G23" s="237"/>
      <c r="H23" s="237"/>
    </row>
    <row r="24" spans="1:11" s="7" customFormat="1" ht="22.5" customHeight="1" x14ac:dyDescent="0.25">
      <c r="A24" s="248" t="s">
        <v>1</v>
      </c>
      <c r="B24" s="245"/>
      <c r="C24" s="245"/>
      <c r="D24" s="245"/>
      <c r="E24" s="24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51" t="s">
        <v>0</v>
      </c>
      <c r="B26" s="252"/>
      <c r="C26" s="252"/>
      <c r="D26" s="252"/>
      <c r="E26" s="252"/>
      <c r="F26" s="252"/>
      <c r="G26" s="252"/>
      <c r="H26" s="252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21" zoomScaleNormal="100" zoomScaleSheetLayoutView="100" workbookViewId="0">
      <selection activeCell="F76" sqref="F76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452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20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21</v>
      </c>
      <c r="C6" s="259"/>
      <c r="D6" s="259"/>
      <c r="E6" s="259"/>
      <c r="F6" s="259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715520</v>
      </c>
      <c r="E8" s="41">
        <f>E9+E33+E62+E72+E82+E79</f>
        <v>724678</v>
      </c>
      <c r="F8" s="41">
        <f>F9+F33+F62+F72+F82+F79</f>
        <v>734896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20</v>
      </c>
      <c r="E33" s="41">
        <f>E34+E42+E47+E55</f>
        <v>20</v>
      </c>
      <c r="F33" s="41">
        <f>F34+F42+F47+F55</f>
        <v>21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20</v>
      </c>
      <c r="E34" s="41">
        <f>SUM(E35:E41)</f>
        <v>20</v>
      </c>
      <c r="F34" s="41">
        <f>SUM(F35:F41)</f>
        <v>21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>
        <v>20</v>
      </c>
      <c r="E36" s="45">
        <v>20</v>
      </c>
      <c r="F36" s="45">
        <v>21</v>
      </c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673500</v>
      </c>
      <c r="E62" s="41">
        <f>E63+E68</f>
        <v>682121</v>
      </c>
      <c r="F62" s="41">
        <f>F63+F68</f>
        <v>691738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673500</v>
      </c>
      <c r="E68" s="41">
        <f>SUM(E69:E71)</f>
        <v>682121</v>
      </c>
      <c r="F68" s="41">
        <f>SUM(F69:F71)</f>
        <v>691738</v>
      </c>
    </row>
    <row r="69" spans="1:6" ht="20.100000000000001" customHeight="1" x14ac:dyDescent="0.2">
      <c r="B69" s="43">
        <v>6526</v>
      </c>
      <c r="C69" s="44" t="s">
        <v>105</v>
      </c>
      <c r="D69" s="45">
        <v>673500</v>
      </c>
      <c r="E69" s="45">
        <v>682121</v>
      </c>
      <c r="F69" s="45">
        <v>691738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42000</v>
      </c>
      <c r="E72" s="41">
        <f>E73+E76</f>
        <v>42537</v>
      </c>
      <c r="F72" s="41">
        <f>F73+F76</f>
        <v>43137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42000</v>
      </c>
      <c r="E73" s="41">
        <f>SUM(E74:E75)</f>
        <v>42537</v>
      </c>
      <c r="F73" s="41">
        <f>SUM(F74:F75)</f>
        <v>43137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42000</v>
      </c>
      <c r="E75" s="45">
        <v>42537</v>
      </c>
      <c r="F75" s="45">
        <v>43137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/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300</v>
      </c>
      <c r="E85" s="41">
        <f>E86+E110</f>
        <v>304</v>
      </c>
      <c r="F85" s="41">
        <f>F86+F110</f>
        <v>308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300</v>
      </c>
      <c r="E86" s="41">
        <f>E87+E91+E99+E101+E106</f>
        <v>304</v>
      </c>
      <c r="F86" s="41">
        <f>F87+F91+F99+F101+F106</f>
        <v>308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300</v>
      </c>
      <c r="E87" s="41">
        <f>SUM(E88:E90)</f>
        <v>304</v>
      </c>
      <c r="F87" s="41">
        <f>SUM(F88:F90)</f>
        <v>308</v>
      </c>
    </row>
    <row r="88" spans="1:6" ht="20.100000000000001" customHeight="1" x14ac:dyDescent="0.2">
      <c r="B88" s="43">
        <v>7211</v>
      </c>
      <c r="C88" s="44" t="s">
        <v>132</v>
      </c>
      <c r="D88" s="45">
        <v>300</v>
      </c>
      <c r="E88" s="45">
        <v>304</v>
      </c>
      <c r="F88" s="45">
        <v>308</v>
      </c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4" t="s">
        <v>186</v>
      </c>
      <c r="C133" s="255"/>
      <c r="D133" s="41">
        <f>D113+D85+D8</f>
        <v>715820</v>
      </c>
      <c r="E133" s="41">
        <f>E113+E85+E8</f>
        <v>724982</v>
      </c>
      <c r="F133" s="41">
        <f>F113+F85+F8</f>
        <v>735204</v>
      </c>
      <c r="I133" s="50"/>
    </row>
    <row r="134" spans="1:9" ht="25.15" customHeight="1" x14ac:dyDescent="0.2">
      <c r="A134" s="42" t="s">
        <v>187</v>
      </c>
      <c r="B134" s="254" t="s">
        <v>188</v>
      </c>
      <c r="C134" s="255"/>
      <c r="D134" s="55"/>
      <c r="E134" s="55"/>
      <c r="F134" s="55"/>
      <c r="I134" s="50"/>
    </row>
    <row r="135" spans="1:9" ht="20.45" customHeight="1" x14ac:dyDescent="0.2">
      <c r="B135" s="258" t="s">
        <v>189</v>
      </c>
      <c r="C135" s="259"/>
      <c r="D135" s="259"/>
      <c r="E135" s="259"/>
      <c r="F135" s="259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2152019</v>
      </c>
      <c r="E136" s="41">
        <f t="shared" ref="E136:F136" si="3">SUM(E137)</f>
        <v>2179565</v>
      </c>
      <c r="F136" s="41">
        <f t="shared" si="3"/>
        <v>2210297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2152019</v>
      </c>
      <c r="E137" s="41">
        <f t="shared" ref="E137:F137" si="4">SUM(E138:E140)</f>
        <v>2179565</v>
      </c>
      <c r="F137" s="41">
        <f t="shared" si="4"/>
        <v>2210297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2152019</v>
      </c>
      <c r="E138" s="45">
        <v>2179565</v>
      </c>
      <c r="F138" s="45">
        <v>2210297</v>
      </c>
    </row>
    <row r="139" spans="1:9" ht="20.100000000000001" customHeight="1" x14ac:dyDescent="0.2">
      <c r="B139" s="43" t="s">
        <v>195</v>
      </c>
      <c r="C139" s="48" t="s">
        <v>196</v>
      </c>
      <c r="D139" s="45"/>
      <c r="E139" s="45"/>
      <c r="F139" s="45"/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4" t="s">
        <v>199</v>
      </c>
      <c r="C141" s="255"/>
      <c r="D141" s="41">
        <f>D136</f>
        <v>2152019</v>
      </c>
      <c r="E141" s="41">
        <f t="shared" ref="E141:F141" si="5">E136</f>
        <v>2179565</v>
      </c>
      <c r="F141" s="41">
        <f t="shared" si="5"/>
        <v>2210297</v>
      </c>
      <c r="I141" s="50"/>
    </row>
    <row r="142" spans="1:9" ht="25.15" customHeight="1" x14ac:dyDescent="0.2">
      <c r="B142" s="254" t="s">
        <v>200</v>
      </c>
      <c r="C142" s="255"/>
      <c r="D142" s="41">
        <f>D133+D141</f>
        <v>2867839</v>
      </c>
      <c r="E142" s="41">
        <f t="shared" ref="E142:F142" si="6">E133+E141</f>
        <v>2904547</v>
      </c>
      <c r="F142" s="41">
        <f t="shared" si="6"/>
        <v>2945501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topLeftCell="A28" zoomScale="60" zoomScaleNormal="82" workbookViewId="0">
      <selection activeCell="Q115" sqref="Q115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2" t="s">
        <v>424</v>
      </c>
      <c r="N1" s="282"/>
      <c r="O1" s="159"/>
      <c r="P1" s="158"/>
      <c r="Q1" s="158"/>
    </row>
    <row r="2" spans="1:80" s="62" customFormat="1" ht="21" customHeight="1" x14ac:dyDescent="0.25">
      <c r="A2" s="283" t="s">
        <v>201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449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450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451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84" t="s">
        <v>202</v>
      </c>
      <c r="B10" s="286" t="s">
        <v>203</v>
      </c>
      <c r="C10" s="288" t="s">
        <v>204</v>
      </c>
      <c r="D10" s="290" t="s">
        <v>205</v>
      </c>
      <c r="E10" s="290" t="s">
        <v>206</v>
      </c>
      <c r="F10" s="290" t="s">
        <v>207</v>
      </c>
      <c r="G10" s="292" t="s">
        <v>208</v>
      </c>
      <c r="H10" s="292" t="s">
        <v>209</v>
      </c>
      <c r="I10" s="292" t="s">
        <v>210</v>
      </c>
      <c r="J10" s="292" t="s">
        <v>211</v>
      </c>
      <c r="K10" s="292" t="s">
        <v>428</v>
      </c>
      <c r="L10" s="292" t="s">
        <v>212</v>
      </c>
      <c r="M10" s="292" t="s">
        <v>213</v>
      </c>
      <c r="N10" s="292" t="s">
        <v>214</v>
      </c>
      <c r="O10" s="292" t="s">
        <v>215</v>
      </c>
      <c r="P10" s="290" t="s">
        <v>216</v>
      </c>
      <c r="Q10" s="294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85"/>
      <c r="B11" s="287"/>
      <c r="C11" s="289"/>
      <c r="D11" s="291"/>
      <c r="E11" s="291"/>
      <c r="F11" s="291"/>
      <c r="G11" s="293"/>
      <c r="H11" s="293"/>
      <c r="I11" s="293"/>
      <c r="J11" s="293"/>
      <c r="K11" s="293"/>
      <c r="L11" s="293"/>
      <c r="M11" s="293"/>
      <c r="N11" s="293"/>
      <c r="O11" s="293"/>
      <c r="P11" s="291"/>
      <c r="Q11" s="295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2867839</v>
      </c>
      <c r="E14" s="198">
        <f>E15</f>
        <v>2152019</v>
      </c>
      <c r="F14" s="198">
        <f>F15</f>
        <v>715820</v>
      </c>
      <c r="G14" s="198">
        <f t="shared" ref="G14:Q14" si="0">G15</f>
        <v>0</v>
      </c>
      <c r="H14" s="198">
        <f t="shared" si="0"/>
        <v>20</v>
      </c>
      <c r="I14" s="198">
        <f t="shared" si="0"/>
        <v>673500</v>
      </c>
      <c r="J14" s="198">
        <f t="shared" si="0"/>
        <v>42000</v>
      </c>
      <c r="K14" s="198">
        <f t="shared" si="0"/>
        <v>0</v>
      </c>
      <c r="L14" s="198">
        <f t="shared" si="0"/>
        <v>0</v>
      </c>
      <c r="M14" s="198">
        <f t="shared" si="0"/>
        <v>300</v>
      </c>
      <c r="N14" s="198">
        <f t="shared" si="0"/>
        <v>0</v>
      </c>
      <c r="O14" s="198">
        <f t="shared" si="0"/>
        <v>0</v>
      </c>
      <c r="P14" s="198">
        <f t="shared" si="0"/>
        <v>2904547</v>
      </c>
      <c r="Q14" s="199">
        <f t="shared" si="0"/>
        <v>2945501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2867839</v>
      </c>
      <c r="E15" s="203">
        <f t="shared" si="1"/>
        <v>2152019</v>
      </c>
      <c r="F15" s="203">
        <f t="shared" si="1"/>
        <v>715820</v>
      </c>
      <c r="G15" s="203">
        <f t="shared" si="1"/>
        <v>0</v>
      </c>
      <c r="H15" s="203">
        <f t="shared" si="1"/>
        <v>20</v>
      </c>
      <c r="I15" s="203">
        <f t="shared" si="1"/>
        <v>673500</v>
      </c>
      <c r="J15" s="203">
        <f t="shared" si="1"/>
        <v>42000</v>
      </c>
      <c r="K15" s="203">
        <f t="shared" si="1"/>
        <v>0</v>
      </c>
      <c r="L15" s="203">
        <f t="shared" si="1"/>
        <v>0</v>
      </c>
      <c r="M15" s="203">
        <f t="shared" si="1"/>
        <v>300</v>
      </c>
      <c r="N15" s="203">
        <f t="shared" si="1"/>
        <v>0</v>
      </c>
      <c r="O15" s="203">
        <f t="shared" si="1"/>
        <v>0</v>
      </c>
      <c r="P15" s="203">
        <f t="shared" si="1"/>
        <v>2904547</v>
      </c>
      <c r="Q15" s="204">
        <f t="shared" si="1"/>
        <v>2945501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96" t="s">
        <v>358</v>
      </c>
      <c r="B16" s="297"/>
      <c r="C16" s="297"/>
      <c r="D16" s="178">
        <f t="shared" ref="D16:E16" si="2">D17+D56</f>
        <v>931855</v>
      </c>
      <c r="E16" s="178">
        <f t="shared" si="2"/>
        <v>819535</v>
      </c>
      <c r="F16" s="178">
        <f>F17+F56</f>
        <v>112320</v>
      </c>
      <c r="G16" s="178">
        <f t="shared" ref="G16:Q16" si="3">G17+G56</f>
        <v>0</v>
      </c>
      <c r="H16" s="178">
        <f t="shared" si="3"/>
        <v>20</v>
      </c>
      <c r="I16" s="178">
        <f t="shared" si="3"/>
        <v>70000</v>
      </c>
      <c r="J16" s="178">
        <f t="shared" si="3"/>
        <v>42000</v>
      </c>
      <c r="K16" s="178">
        <f t="shared" si="3"/>
        <v>0</v>
      </c>
      <c r="L16" s="178">
        <f t="shared" si="3"/>
        <v>0</v>
      </c>
      <c r="M16" s="178">
        <f t="shared" si="3"/>
        <v>300</v>
      </c>
      <c r="N16" s="178">
        <f t="shared" si="3"/>
        <v>0</v>
      </c>
      <c r="O16" s="178">
        <f t="shared" si="3"/>
        <v>0</v>
      </c>
      <c r="P16" s="178">
        <f t="shared" si="3"/>
        <v>943782</v>
      </c>
      <c r="Q16" s="179">
        <f t="shared" si="3"/>
        <v>957087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3" t="s">
        <v>359</v>
      </c>
      <c r="B17" s="274"/>
      <c r="C17" s="275"/>
      <c r="D17" s="190">
        <f>D18</f>
        <v>919555</v>
      </c>
      <c r="E17" s="190">
        <f>E18</f>
        <v>819535</v>
      </c>
      <c r="F17" s="190">
        <f>F18</f>
        <v>100020</v>
      </c>
      <c r="G17" s="190">
        <f t="shared" ref="G17:Q17" si="4">G18</f>
        <v>0</v>
      </c>
      <c r="H17" s="190">
        <f t="shared" si="4"/>
        <v>20</v>
      </c>
      <c r="I17" s="190">
        <f t="shared" si="4"/>
        <v>70000</v>
      </c>
      <c r="J17" s="190">
        <f t="shared" si="4"/>
        <v>30000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931325</v>
      </c>
      <c r="Q17" s="191">
        <f t="shared" si="4"/>
        <v>944454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919555</v>
      </c>
      <c r="E18" s="180">
        <f>E19+E48+E53</f>
        <v>819535</v>
      </c>
      <c r="F18" s="180">
        <f>F19+F48+F53</f>
        <v>100020</v>
      </c>
      <c r="G18" s="180">
        <f t="shared" ref="G18:O18" si="5">G19+G48+G53</f>
        <v>0</v>
      </c>
      <c r="H18" s="180">
        <f t="shared" si="5"/>
        <v>20</v>
      </c>
      <c r="I18" s="180">
        <f t="shared" si="5"/>
        <v>70000</v>
      </c>
      <c r="J18" s="180">
        <f t="shared" si="5"/>
        <v>30000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931325</v>
      </c>
      <c r="Q18" s="181">
        <f t="shared" ref="Q18" si="7">Q19+Q48+Q53</f>
        <v>944454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914895</v>
      </c>
      <c r="E19" s="180">
        <f t="shared" si="8"/>
        <v>814895</v>
      </c>
      <c r="F19" s="180">
        <f>F20+F24+F30+F40+F42</f>
        <v>100000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70000</v>
      </c>
      <c r="J19" s="180">
        <f t="shared" si="9"/>
        <v>30000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926605</v>
      </c>
      <c r="Q19" s="180">
        <f t="shared" si="9"/>
        <v>939668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13780</v>
      </c>
      <c r="E20" s="180">
        <f>SUM(E21:E23)</f>
        <v>13780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13956</v>
      </c>
      <c r="Q20" s="181">
        <f t="shared" ref="Q20" si="12">SUM(Q21:Q23)</f>
        <v>14153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6100</v>
      </c>
      <c r="E21" s="183">
        <v>6100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6178</v>
      </c>
      <c r="Q21" s="183">
        <v>6265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7680</v>
      </c>
      <c r="E22" s="183">
        <v>7680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7778</v>
      </c>
      <c r="Q22" s="183">
        <v>7888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598200</v>
      </c>
      <c r="E24" s="180">
        <f>SUM(E25:E29)</f>
        <v>598200</v>
      </c>
      <c r="F24" s="180">
        <f>SUM(F25:F29)</f>
        <v>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605858</v>
      </c>
      <c r="Q24" s="181">
        <f t="shared" ref="Q24" si="17">SUM(Q25:Q29)</f>
        <v>614400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44900</v>
      </c>
      <c r="E25" s="184">
        <v>44900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45475</v>
      </c>
      <c r="Q25" s="155">
        <v>46116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515000</v>
      </c>
      <c r="E26" s="184">
        <v>515000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521592</v>
      </c>
      <c r="Q26" s="155">
        <v>528946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13500</v>
      </c>
      <c r="E27" s="184">
        <v>13500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13673</v>
      </c>
      <c r="Q27" s="155">
        <v>13866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20300</v>
      </c>
      <c r="E28" s="184">
        <v>20300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20560</v>
      </c>
      <c r="Q28" s="155">
        <v>20850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4500</v>
      </c>
      <c r="E29" s="184">
        <v>4500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4558</v>
      </c>
      <c r="Q29" s="155">
        <v>4622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286455</v>
      </c>
      <c r="E30" s="185">
        <f>SUM(E31:E39)</f>
        <v>186455</v>
      </c>
      <c r="F30" s="185">
        <f>SUM(F31:F39)</f>
        <v>100000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70000</v>
      </c>
      <c r="J30" s="185">
        <f t="shared" si="18"/>
        <v>30000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290121</v>
      </c>
      <c r="Q30" s="186">
        <f t="shared" si="19"/>
        <v>294210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105000</v>
      </c>
      <c r="E31" s="184">
        <v>35000</v>
      </c>
      <c r="F31" s="182">
        <f t="shared" ref="F31:F39" si="20">SUM(G31:N31)</f>
        <v>70000</v>
      </c>
      <c r="G31" s="155"/>
      <c r="H31" s="155"/>
      <c r="I31" s="155">
        <v>70000</v>
      </c>
      <c r="J31" s="155"/>
      <c r="K31" s="155"/>
      <c r="L31" s="155"/>
      <c r="M31" s="155"/>
      <c r="N31" s="155"/>
      <c r="O31" s="155"/>
      <c r="P31" s="155">
        <v>106344</v>
      </c>
      <c r="Q31" s="155">
        <v>107843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45735</v>
      </c>
      <c r="E32" s="184">
        <v>15735</v>
      </c>
      <c r="F32" s="182">
        <f t="shared" si="20"/>
        <v>30000</v>
      </c>
      <c r="G32" s="155"/>
      <c r="H32" s="155"/>
      <c r="I32" s="155"/>
      <c r="J32" s="155">
        <v>30000</v>
      </c>
      <c r="K32" s="155"/>
      <c r="L32" s="155"/>
      <c r="M32" s="155"/>
      <c r="N32" s="155"/>
      <c r="O32" s="155"/>
      <c r="P32" s="155">
        <v>46320</v>
      </c>
      <c r="Q32" s="155">
        <v>46973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2120</v>
      </c>
      <c r="E33" s="184">
        <v>2120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2147</v>
      </c>
      <c r="Q33" s="155">
        <v>2177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96000</v>
      </c>
      <c r="E34" s="184">
        <v>96000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97229</v>
      </c>
      <c r="Q34" s="155">
        <v>98600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0</v>
      </c>
      <c r="E35" s="184">
        <v>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16000</v>
      </c>
      <c r="E36" s="184">
        <v>16000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16205</v>
      </c>
      <c r="Q36" s="155">
        <v>16433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3600</v>
      </c>
      <c r="E37" s="184">
        <v>3600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3646</v>
      </c>
      <c r="Q37" s="155">
        <v>3697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6800</v>
      </c>
      <c r="E38" s="184">
        <v>6800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6887</v>
      </c>
      <c r="Q38" s="155">
        <v>6984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11200</v>
      </c>
      <c r="E39" s="184">
        <v>11200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11343</v>
      </c>
      <c r="Q39" s="155">
        <v>11503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16460</v>
      </c>
      <c r="E42" s="185">
        <f>SUM(E43:E47)</f>
        <v>16460</v>
      </c>
      <c r="F42" s="185">
        <f>SUM(F43:F47)</f>
        <v>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16670</v>
      </c>
      <c r="Q42" s="186">
        <f t="shared" si="22"/>
        <v>16905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8000</v>
      </c>
      <c r="E43" s="184">
        <v>8000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8102</v>
      </c>
      <c r="Q43" s="155">
        <v>8216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1800</v>
      </c>
      <c r="E44" s="184">
        <v>1800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1823</v>
      </c>
      <c r="Q44" s="155">
        <v>1849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1500</v>
      </c>
      <c r="E45" s="184">
        <v>1500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1519</v>
      </c>
      <c r="Q45" s="155">
        <v>1540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5160</v>
      </c>
      <c r="E47" s="184">
        <v>5160</v>
      </c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5226</v>
      </c>
      <c r="Q47" s="155">
        <v>5300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4660</v>
      </c>
      <c r="E48" s="185">
        <f>E49</f>
        <v>4640</v>
      </c>
      <c r="F48" s="185">
        <f>F49</f>
        <v>20</v>
      </c>
      <c r="G48" s="185">
        <f t="shared" ref="G48:Q48" si="24">G49</f>
        <v>0</v>
      </c>
      <c r="H48" s="185">
        <f t="shared" si="24"/>
        <v>20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4720</v>
      </c>
      <c r="Q48" s="186">
        <f t="shared" si="24"/>
        <v>4786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4660</v>
      </c>
      <c r="E49" s="185">
        <f>SUM(E50:E52)</f>
        <v>4640</v>
      </c>
      <c r="F49" s="185">
        <f>SUM(F50:F52)</f>
        <v>20</v>
      </c>
      <c r="G49" s="185">
        <f t="shared" ref="G49:Q49" si="25">SUM(G50:G52)</f>
        <v>0</v>
      </c>
      <c r="H49" s="185">
        <f t="shared" si="25"/>
        <v>20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4720</v>
      </c>
      <c r="Q49" s="186">
        <f t="shared" si="25"/>
        <v>4786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3740</v>
      </c>
      <c r="E50" s="184">
        <v>3720</v>
      </c>
      <c r="F50" s="182">
        <f t="shared" ref="F50:F52" si="27">SUM(G50:N50)</f>
        <v>20</v>
      </c>
      <c r="G50" s="155"/>
      <c r="H50" s="155">
        <v>20</v>
      </c>
      <c r="I50" s="155"/>
      <c r="J50" s="155"/>
      <c r="K50" s="155"/>
      <c r="L50" s="155"/>
      <c r="M50" s="155"/>
      <c r="N50" s="155"/>
      <c r="O50" s="155"/>
      <c r="P50" s="155">
        <v>3788</v>
      </c>
      <c r="Q50" s="155">
        <v>3841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26"/>
        <v>920</v>
      </c>
      <c r="E51" s="184">
        <v>920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932</v>
      </c>
      <c r="Q51" s="155">
        <v>945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60" t="s">
        <v>363</v>
      </c>
      <c r="B56" s="261"/>
      <c r="C56" s="262"/>
      <c r="D56" s="188">
        <f>D57</f>
        <v>12300</v>
      </c>
      <c r="E56" s="188">
        <f>E57</f>
        <v>0</v>
      </c>
      <c r="F56" s="188">
        <f>F57</f>
        <v>12300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12000</v>
      </c>
      <c r="K56" s="188">
        <f t="shared" si="31"/>
        <v>0</v>
      </c>
      <c r="L56" s="188">
        <f t="shared" si="31"/>
        <v>0</v>
      </c>
      <c r="M56" s="188">
        <f t="shared" si="31"/>
        <v>300</v>
      </c>
      <c r="N56" s="188">
        <f t="shared" si="31"/>
        <v>0</v>
      </c>
      <c r="O56" s="188">
        <f t="shared" si="31"/>
        <v>0</v>
      </c>
      <c r="P56" s="188">
        <f t="shared" si="31"/>
        <v>12457</v>
      </c>
      <c r="Q56" s="189">
        <f t="shared" si="31"/>
        <v>12633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12300</v>
      </c>
      <c r="E57" s="185">
        <f>E58+E61</f>
        <v>0</v>
      </c>
      <c r="F57" s="185">
        <f>F58+F61</f>
        <v>12300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12000</v>
      </c>
      <c r="K57" s="185">
        <f t="shared" si="32"/>
        <v>0</v>
      </c>
      <c r="L57" s="185">
        <f t="shared" si="32"/>
        <v>0</v>
      </c>
      <c r="M57" s="185">
        <f t="shared" si="32"/>
        <v>300</v>
      </c>
      <c r="N57" s="185">
        <f t="shared" si="32"/>
        <v>0</v>
      </c>
      <c r="O57" s="185">
        <f t="shared" si="32"/>
        <v>0</v>
      </c>
      <c r="P57" s="185">
        <f t="shared" si="32"/>
        <v>12457</v>
      </c>
      <c r="Q57" s="186">
        <f t="shared" si="32"/>
        <v>12633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12300</v>
      </c>
      <c r="E61" s="185">
        <f>E62+E64+E70</f>
        <v>0</v>
      </c>
      <c r="F61" s="185">
        <f>F62+F64+F70</f>
        <v>12300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12000</v>
      </c>
      <c r="K61" s="185">
        <f t="shared" si="36"/>
        <v>0</v>
      </c>
      <c r="L61" s="185">
        <f t="shared" si="36"/>
        <v>0</v>
      </c>
      <c r="M61" s="185">
        <f t="shared" si="36"/>
        <v>300</v>
      </c>
      <c r="N61" s="185">
        <f t="shared" si="36"/>
        <v>0</v>
      </c>
      <c r="O61" s="185">
        <f t="shared" si="36"/>
        <v>0</v>
      </c>
      <c r="P61" s="185">
        <f t="shared" si="36"/>
        <v>12457</v>
      </c>
      <c r="Q61" s="186">
        <f t="shared" si="36"/>
        <v>12633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39">SUM(D65:D69)</f>
        <v>12300</v>
      </c>
      <c r="E64" s="185">
        <f t="shared" si="39"/>
        <v>0</v>
      </c>
      <c r="F64" s="185">
        <f>SUM(F65:F69)</f>
        <v>12300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12000</v>
      </c>
      <c r="K64" s="185">
        <f t="shared" si="40"/>
        <v>0</v>
      </c>
      <c r="L64" s="185">
        <f t="shared" si="40"/>
        <v>0</v>
      </c>
      <c r="M64" s="185">
        <f t="shared" si="40"/>
        <v>300</v>
      </c>
      <c r="N64" s="185">
        <f t="shared" si="40"/>
        <v>0</v>
      </c>
      <c r="O64" s="185">
        <f t="shared" si="40"/>
        <v>0</v>
      </c>
      <c r="P64" s="185">
        <f t="shared" si="40"/>
        <v>12457</v>
      </c>
      <c r="Q64" s="185">
        <f t="shared" si="40"/>
        <v>12633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38"/>
        <v>12300</v>
      </c>
      <c r="E65" s="184"/>
      <c r="F65" s="182">
        <f t="shared" ref="F65:F69" si="41">SUM(G65:N65)</f>
        <v>12300</v>
      </c>
      <c r="G65" s="155"/>
      <c r="H65" s="155"/>
      <c r="I65" s="155"/>
      <c r="J65" s="155">
        <v>12000</v>
      </c>
      <c r="K65" s="155"/>
      <c r="L65" s="155"/>
      <c r="M65" s="155">
        <v>300</v>
      </c>
      <c r="N65" s="155"/>
      <c r="O65" s="155"/>
      <c r="P65" s="155">
        <v>12457</v>
      </c>
      <c r="Q65" s="155">
        <v>12633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38"/>
        <v>0</v>
      </c>
      <c r="E69" s="184"/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76" t="s">
        <v>364</v>
      </c>
      <c r="B72" s="277"/>
      <c r="C72" s="278"/>
      <c r="D72" s="214">
        <f t="shared" ref="D72:Q72" si="43">D73+D89+D93+D97+D101+D105+D111+D115+D119+D123+D130+D146</f>
        <v>1935984</v>
      </c>
      <c r="E72" s="214">
        <f t="shared" si="43"/>
        <v>1332484</v>
      </c>
      <c r="F72" s="214">
        <f t="shared" si="43"/>
        <v>603500</v>
      </c>
      <c r="G72" s="214">
        <f t="shared" si="43"/>
        <v>0</v>
      </c>
      <c r="H72" s="214">
        <f t="shared" si="43"/>
        <v>0</v>
      </c>
      <c r="I72" s="214">
        <f t="shared" si="43"/>
        <v>603500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1960765</v>
      </c>
      <c r="Q72" s="215">
        <f t="shared" si="43"/>
        <v>1988414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64" t="s">
        <v>365</v>
      </c>
      <c r="B73" s="265"/>
      <c r="C73" s="266"/>
      <c r="D73" s="188">
        <f>D74</f>
        <v>462180</v>
      </c>
      <c r="E73" s="188">
        <f>E74</f>
        <v>248680</v>
      </c>
      <c r="F73" s="188">
        <f>F74</f>
        <v>213500</v>
      </c>
      <c r="G73" s="188">
        <f t="shared" ref="G73:Q73" si="44">G74</f>
        <v>0</v>
      </c>
      <c r="H73" s="188">
        <f t="shared" si="44"/>
        <v>0</v>
      </c>
      <c r="I73" s="188">
        <f t="shared" si="44"/>
        <v>213500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468096</v>
      </c>
      <c r="Q73" s="189">
        <f t="shared" si="44"/>
        <v>474697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462180</v>
      </c>
      <c r="E74" s="185">
        <f>E75+E83+E86</f>
        <v>248680</v>
      </c>
      <c r="F74" s="185">
        <f>F75+F83+F86</f>
        <v>213500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213500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468096</v>
      </c>
      <c r="Q74" s="186">
        <f t="shared" si="45"/>
        <v>474697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461100</v>
      </c>
      <c r="E75" s="185">
        <f>E76+E78+E80</f>
        <v>247600</v>
      </c>
      <c r="F75" s="185">
        <f>F76+F78+F80</f>
        <v>213500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213500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467002</v>
      </c>
      <c r="Q75" s="186">
        <f t="shared" si="46"/>
        <v>473588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413500</v>
      </c>
      <c r="E76" s="185">
        <f>E77</f>
        <v>200000</v>
      </c>
      <c r="F76" s="185">
        <f>F77</f>
        <v>213500</v>
      </c>
      <c r="G76" s="185">
        <f t="shared" ref="G76:Q76" si="47">G77</f>
        <v>0</v>
      </c>
      <c r="H76" s="185">
        <f t="shared" si="47"/>
        <v>0</v>
      </c>
      <c r="I76" s="185">
        <f t="shared" si="47"/>
        <v>213500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418793</v>
      </c>
      <c r="Q76" s="186">
        <f t="shared" si="47"/>
        <v>424698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48">E77+F77</f>
        <v>413500</v>
      </c>
      <c r="E77" s="184">
        <v>200000</v>
      </c>
      <c r="F77" s="182">
        <f>SUM(G77:N77)</f>
        <v>213500</v>
      </c>
      <c r="G77" s="184"/>
      <c r="H77" s="184"/>
      <c r="I77" s="184">
        <v>213500</v>
      </c>
      <c r="J77" s="184">
        <v>0</v>
      </c>
      <c r="K77" s="184"/>
      <c r="L77" s="184"/>
      <c r="M77" s="184"/>
      <c r="N77" s="184"/>
      <c r="O77" s="184"/>
      <c r="P77" s="184">
        <v>418793</v>
      </c>
      <c r="Q77" s="187">
        <v>424698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49">D79</f>
        <v>13200</v>
      </c>
      <c r="E78" s="185">
        <f t="shared" si="49"/>
        <v>13200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13369</v>
      </c>
      <c r="Q78" s="186">
        <f t="shared" si="50"/>
        <v>13558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51">E79+F79</f>
        <v>13200</v>
      </c>
      <c r="E79" s="184">
        <v>13200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13369</v>
      </c>
      <c r="Q79" s="155">
        <v>13558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52">D81+D82</f>
        <v>34400</v>
      </c>
      <c r="E80" s="185">
        <f t="shared" si="52"/>
        <v>34400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34840</v>
      </c>
      <c r="Q80" s="186">
        <f t="shared" si="53"/>
        <v>35332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31000</v>
      </c>
      <c r="E81" s="184">
        <v>31000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31396</v>
      </c>
      <c r="Q81" s="155">
        <v>31839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54"/>
        <v>3400</v>
      </c>
      <c r="E82" s="184">
        <v>3400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3444</v>
      </c>
      <c r="Q82" s="155">
        <v>3493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55">D84</f>
        <v>1080</v>
      </c>
      <c r="E83" s="185">
        <f t="shared" si="55"/>
        <v>1080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1094</v>
      </c>
      <c r="Q83" s="186">
        <f t="shared" ref="Q83" si="66">Q84</f>
        <v>1109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55"/>
        <v>1080</v>
      </c>
      <c r="E84" s="185">
        <f t="shared" si="55"/>
        <v>1080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1094</v>
      </c>
      <c r="Q84" s="186">
        <f t="shared" ref="Q84" si="77">Q85</f>
        <v>1109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78">E85+F85</f>
        <v>1080</v>
      </c>
      <c r="E85" s="184">
        <v>1080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1094</v>
      </c>
      <c r="Q85" s="155">
        <v>1109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79" t="s">
        <v>368</v>
      </c>
      <c r="B89" s="280"/>
      <c r="C89" s="281"/>
      <c r="D89" s="188">
        <f t="shared" ref="D89:F91" si="91">D90</f>
        <v>634524</v>
      </c>
      <c r="E89" s="188">
        <f t="shared" si="91"/>
        <v>634524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642646</v>
      </c>
      <c r="Q89" s="189">
        <f t="shared" si="92"/>
        <v>651707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91"/>
        <v>634524</v>
      </c>
      <c r="E90" s="185">
        <f t="shared" si="91"/>
        <v>634524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642646</v>
      </c>
      <c r="Q90" s="186">
        <f t="shared" si="93"/>
        <v>651707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91"/>
        <v>634524</v>
      </c>
      <c r="E91" s="185">
        <f t="shared" si="91"/>
        <v>634524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642646</v>
      </c>
      <c r="Q91" s="186">
        <f t="shared" si="93"/>
        <v>651707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94">E92+F92</f>
        <v>634524</v>
      </c>
      <c r="E92" s="184">
        <v>634524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642646</v>
      </c>
      <c r="Q92" s="184">
        <v>651707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60" t="s">
        <v>369</v>
      </c>
      <c r="B93" s="261"/>
      <c r="C93" s="262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64" t="s">
        <v>370</v>
      </c>
      <c r="B97" s="265"/>
      <c r="C97" s="266"/>
      <c r="D97" s="188">
        <f t="shared" ref="D97:F99" si="99">D98</f>
        <v>580000</v>
      </c>
      <c r="E97" s="188">
        <f t="shared" si="99"/>
        <v>190000</v>
      </c>
      <c r="F97" s="188">
        <f t="shared" si="99"/>
        <v>390000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390000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587424</v>
      </c>
      <c r="Q97" s="189">
        <f t="shared" si="100"/>
        <v>595707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99"/>
        <v>580000</v>
      </c>
      <c r="E98" s="185">
        <f t="shared" si="99"/>
        <v>190000</v>
      </c>
      <c r="F98" s="185">
        <f t="shared" si="99"/>
        <v>390000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390000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587424</v>
      </c>
      <c r="Q98" s="186">
        <f t="shared" si="101"/>
        <v>595707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99"/>
        <v>580000</v>
      </c>
      <c r="E99" s="185">
        <f t="shared" si="99"/>
        <v>190000</v>
      </c>
      <c r="F99" s="185">
        <f t="shared" si="99"/>
        <v>390000</v>
      </c>
      <c r="G99" s="185">
        <f t="shared" si="101"/>
        <v>0</v>
      </c>
      <c r="H99" s="185">
        <f t="shared" si="101"/>
        <v>0</v>
      </c>
      <c r="I99" s="185">
        <f t="shared" si="101"/>
        <v>390000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587424</v>
      </c>
      <c r="Q99" s="186">
        <f t="shared" si="101"/>
        <v>595707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580000</v>
      </c>
      <c r="E100" s="184">
        <v>190000</v>
      </c>
      <c r="F100" s="182">
        <f>SUM(G100:N100)</f>
        <v>390000</v>
      </c>
      <c r="G100" s="155"/>
      <c r="H100" s="155"/>
      <c r="I100" s="155">
        <v>390000</v>
      </c>
      <c r="J100" s="155">
        <v>0</v>
      </c>
      <c r="K100" s="155"/>
      <c r="L100" s="155"/>
      <c r="M100" s="155"/>
      <c r="N100" s="155"/>
      <c r="O100" s="155"/>
      <c r="P100" s="155">
        <v>587424</v>
      </c>
      <c r="Q100" s="155">
        <v>595707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67" t="s">
        <v>371</v>
      </c>
      <c r="B101" s="268"/>
      <c r="C101" s="269"/>
      <c r="D101" s="188">
        <f t="shared" ref="D101:F103" si="103">D102</f>
        <v>54000</v>
      </c>
      <c r="E101" s="188">
        <f t="shared" si="103"/>
        <v>54000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54691</v>
      </c>
      <c r="Q101" s="189">
        <f t="shared" si="104"/>
        <v>55462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03"/>
        <v>54000</v>
      </c>
      <c r="E102" s="185">
        <f t="shared" si="103"/>
        <v>54000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54691</v>
      </c>
      <c r="Q102" s="186">
        <f t="shared" si="105"/>
        <v>55462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03"/>
        <v>54000</v>
      </c>
      <c r="E103" s="185">
        <f t="shared" si="103"/>
        <v>54000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54691</v>
      </c>
      <c r="Q103" s="186">
        <f t="shared" si="105"/>
        <v>55462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54000</v>
      </c>
      <c r="E104" s="184">
        <v>54000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54691</v>
      </c>
      <c r="Q104" s="184">
        <v>55462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60" t="s">
        <v>373</v>
      </c>
      <c r="B105" s="261"/>
      <c r="C105" s="262"/>
      <c r="D105" s="188">
        <f>D106</f>
        <v>42980</v>
      </c>
      <c r="E105" s="188">
        <f>E106</f>
        <v>42980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43530</v>
      </c>
      <c r="Q105" s="189">
        <f t="shared" si="107"/>
        <v>44144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42980</v>
      </c>
      <c r="E106" s="185">
        <f>E107+E109</f>
        <v>42980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43530</v>
      </c>
      <c r="Q106" s="186">
        <f t="shared" si="108"/>
        <v>44144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25000</v>
      </c>
      <c r="E107" s="185">
        <f>E108</f>
        <v>25000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25320</v>
      </c>
      <c r="Q107" s="186">
        <f t="shared" si="109"/>
        <v>25677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25000</v>
      </c>
      <c r="E108" s="184">
        <v>25000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v>25320</v>
      </c>
      <c r="Q108" s="155">
        <v>25677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17980</v>
      </c>
      <c r="E109" s="185">
        <f>E110</f>
        <v>17980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18210</v>
      </c>
      <c r="Q109" s="186">
        <f t="shared" si="111"/>
        <v>18467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17980</v>
      </c>
      <c r="E110" s="184">
        <v>17980</v>
      </c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v>18210</v>
      </c>
      <c r="Q110" s="184">
        <v>18467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260" t="s">
        <v>374</v>
      </c>
      <c r="B111" s="261"/>
      <c r="C111" s="262"/>
      <c r="D111" s="188">
        <f t="shared" ref="D111:F113" si="113">D112</f>
        <v>72000</v>
      </c>
      <c r="E111" s="188">
        <f t="shared" si="113"/>
        <v>72000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72922</v>
      </c>
      <c r="Q111" s="189">
        <f t="shared" si="114"/>
        <v>73951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13"/>
        <v>72000</v>
      </c>
      <c r="E112" s="185">
        <f t="shared" si="113"/>
        <v>72000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72922</v>
      </c>
      <c r="Q112" s="186">
        <f t="shared" si="115"/>
        <v>73951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13"/>
        <v>72000</v>
      </c>
      <c r="E113" s="185">
        <f t="shared" si="113"/>
        <v>72000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72922</v>
      </c>
      <c r="Q113" s="186">
        <f t="shared" si="115"/>
        <v>73951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72000</v>
      </c>
      <c r="E114" s="184">
        <v>72000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72922</v>
      </c>
      <c r="Q114" s="155">
        <v>73951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60" t="s">
        <v>375</v>
      </c>
      <c r="B115" s="261"/>
      <c r="C115" s="262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 x14ac:dyDescent="0.25">
      <c r="A119" s="260" t="s">
        <v>377</v>
      </c>
      <c r="B119" s="261"/>
      <c r="C119" s="262"/>
      <c r="D119" s="188">
        <f t="shared" ref="D119:F121" si="121">D120</f>
        <v>90300</v>
      </c>
      <c r="E119" s="188">
        <f t="shared" si="121"/>
        <v>90300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91456</v>
      </c>
      <c r="Q119" s="189">
        <f t="shared" si="122"/>
        <v>92746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21"/>
        <v>90300</v>
      </c>
      <c r="E120" s="185">
        <f t="shared" si="121"/>
        <v>90300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91456</v>
      </c>
      <c r="Q120" s="186">
        <f t="shared" si="123"/>
        <v>92746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21"/>
        <v>90300</v>
      </c>
      <c r="E121" s="185">
        <f t="shared" si="121"/>
        <v>90300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91456</v>
      </c>
      <c r="Q121" s="186">
        <f t="shared" si="123"/>
        <v>92746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90300</v>
      </c>
      <c r="E122" s="183">
        <v>90300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91456</v>
      </c>
      <c r="Q122" s="183">
        <v>92746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60" t="s">
        <v>378</v>
      </c>
      <c r="B123" s="261"/>
      <c r="C123" s="262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60" t="s">
        <v>379</v>
      </c>
      <c r="B130" s="261"/>
      <c r="C130" s="262"/>
      <c r="D130" s="188">
        <f>D131+D137</f>
        <v>0</v>
      </c>
      <c r="E130" s="188">
        <f>E131+E137</f>
        <v>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0</v>
      </c>
      <c r="Q130" s="189">
        <f t="shared" si="131"/>
        <v>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0</v>
      </c>
      <c r="E137" s="180">
        <f t="shared" si="139"/>
        <v>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0</v>
      </c>
      <c r="Q137" s="181">
        <f t="shared" si="140"/>
        <v>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41">D139+D142+D144</f>
        <v>0</v>
      </c>
      <c r="E138" s="180">
        <f t="shared" si="141"/>
        <v>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0</v>
      </c>
      <c r="Q138" s="181">
        <f t="shared" si="142"/>
        <v>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49">D145</f>
        <v>0</v>
      </c>
      <c r="E144" s="185">
        <f t="shared" si="149"/>
        <v>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0</v>
      </c>
      <c r="Q144" s="186">
        <f t="shared" si="150"/>
        <v>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0</v>
      </c>
      <c r="E145" s="184"/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60" t="s">
        <v>425</v>
      </c>
      <c r="B146" s="261"/>
      <c r="C146" s="262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70" t="s">
        <v>423</v>
      </c>
      <c r="B150" s="271"/>
      <c r="C150" s="272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2867839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2152019</v>
      </c>
      <c r="F150" s="211">
        <f t="shared" si="156"/>
        <v>715820</v>
      </c>
      <c r="G150" s="211">
        <f t="shared" si="156"/>
        <v>0</v>
      </c>
      <c r="H150" s="211">
        <f t="shared" si="156"/>
        <v>20</v>
      </c>
      <c r="I150" s="211">
        <f t="shared" si="156"/>
        <v>673500</v>
      </c>
      <c r="J150" s="211">
        <f t="shared" si="156"/>
        <v>42000</v>
      </c>
      <c r="K150" s="211">
        <f t="shared" si="156"/>
        <v>0</v>
      </c>
      <c r="L150" s="211">
        <f t="shared" si="156"/>
        <v>0</v>
      </c>
      <c r="M150" s="211">
        <f t="shared" si="156"/>
        <v>300</v>
      </c>
      <c r="N150" s="211">
        <f t="shared" si="156"/>
        <v>0</v>
      </c>
      <c r="O150" s="211">
        <f t="shared" si="156"/>
        <v>0</v>
      </c>
      <c r="P150" s="211">
        <f t="shared" si="156"/>
        <v>2904547</v>
      </c>
      <c r="Q150" s="211">
        <f t="shared" si="156"/>
        <v>2945501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63" t="s">
        <v>448</v>
      </c>
      <c r="B158" s="263"/>
      <c r="C158" s="263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8" workbookViewId="0">
      <selection activeCell="B8" sqref="B8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430</v>
      </c>
      <c r="B4" s="223" t="s">
        <v>439</v>
      </c>
    </row>
    <row r="5" spans="1:2" ht="15" x14ac:dyDescent="0.25">
      <c r="A5" s="225"/>
    </row>
    <row r="6" spans="1:2" ht="15" x14ac:dyDescent="0.25">
      <c r="A6" s="225" t="s">
        <v>431</v>
      </c>
      <c r="B6" s="223" t="s">
        <v>440</v>
      </c>
    </row>
    <row r="7" spans="1:2" x14ac:dyDescent="0.2">
      <c r="A7" s="226"/>
      <c r="B7" s="223" t="s">
        <v>447</v>
      </c>
    </row>
    <row r="8" spans="1:2" ht="16.5" thickBot="1" x14ac:dyDescent="0.3">
      <c r="A8" s="227"/>
      <c r="B8" s="223" t="s">
        <v>453</v>
      </c>
    </row>
    <row r="9" spans="1:2" ht="23.25" customHeight="1" x14ac:dyDescent="0.2">
      <c r="A9" s="298" t="s">
        <v>432</v>
      </c>
      <c r="B9" s="300" t="s">
        <v>446</v>
      </c>
    </row>
    <row r="10" spans="1:2" x14ac:dyDescent="0.2">
      <c r="A10" s="299"/>
      <c r="B10" s="301"/>
    </row>
    <row r="11" spans="1:2" x14ac:dyDescent="0.2">
      <c r="A11" s="302" t="s">
        <v>433</v>
      </c>
      <c r="B11" s="304" t="s">
        <v>443</v>
      </c>
    </row>
    <row r="12" spans="1:2" x14ac:dyDescent="0.2">
      <c r="A12" s="303"/>
      <c r="B12" s="305"/>
    </row>
    <row r="13" spans="1:2" x14ac:dyDescent="0.2">
      <c r="A13" s="303"/>
      <c r="B13" s="305"/>
    </row>
    <row r="14" spans="1:2" x14ac:dyDescent="0.2">
      <c r="A14" s="303"/>
      <c r="B14" s="305"/>
    </row>
    <row r="15" spans="1:2" x14ac:dyDescent="0.2">
      <c r="A15" s="303"/>
      <c r="B15" s="305"/>
    </row>
    <row r="16" spans="1:2" x14ac:dyDescent="0.2">
      <c r="A16" s="303"/>
      <c r="B16" s="305"/>
    </row>
    <row r="17" spans="1:2" x14ac:dyDescent="0.2">
      <c r="A17" s="299"/>
      <c r="B17" s="301"/>
    </row>
    <row r="18" spans="1:2" ht="106.5" customHeight="1" x14ac:dyDescent="0.2">
      <c r="A18" s="302" t="s">
        <v>434</v>
      </c>
      <c r="B18" s="304" t="s">
        <v>444</v>
      </c>
    </row>
    <row r="19" spans="1:2" x14ac:dyDescent="0.2">
      <c r="A19" s="303"/>
      <c r="B19" s="305"/>
    </row>
    <row r="20" spans="1:2" x14ac:dyDescent="0.2">
      <c r="A20" s="299"/>
      <c r="B20" s="301"/>
    </row>
    <row r="21" spans="1:2" ht="69.75" customHeight="1" x14ac:dyDescent="0.2">
      <c r="A21" s="302" t="s">
        <v>435</v>
      </c>
      <c r="B21" s="304" t="s">
        <v>441</v>
      </c>
    </row>
    <row r="22" spans="1:2" x14ac:dyDescent="0.2">
      <c r="A22" s="303"/>
      <c r="B22" s="305"/>
    </row>
    <row r="23" spans="1:2" x14ac:dyDescent="0.2">
      <c r="A23" s="303"/>
      <c r="B23" s="305"/>
    </row>
    <row r="24" spans="1:2" x14ac:dyDescent="0.2">
      <c r="A24" s="299"/>
      <c r="B24" s="301"/>
    </row>
    <row r="25" spans="1:2" ht="114" customHeight="1" x14ac:dyDescent="0.2">
      <c r="A25" s="302" t="s">
        <v>436</v>
      </c>
      <c r="B25" s="304" t="s">
        <v>442</v>
      </c>
    </row>
    <row r="26" spans="1:2" x14ac:dyDescent="0.2">
      <c r="A26" s="303"/>
      <c r="B26" s="305"/>
    </row>
    <row r="27" spans="1:2" x14ac:dyDescent="0.2">
      <c r="A27" s="299"/>
      <c r="B27" s="301"/>
    </row>
    <row r="28" spans="1:2" ht="32.25" customHeight="1" x14ac:dyDescent="0.2">
      <c r="A28" s="302" t="s">
        <v>437</v>
      </c>
      <c r="B28" s="304">
        <v>0</v>
      </c>
    </row>
    <row r="29" spans="1:2" x14ac:dyDescent="0.2">
      <c r="A29" s="303"/>
      <c r="B29" s="305"/>
    </row>
    <row r="30" spans="1:2" x14ac:dyDescent="0.2">
      <c r="A30" s="303"/>
      <c r="B30" s="305"/>
    </row>
    <row r="31" spans="1:2" x14ac:dyDescent="0.2">
      <c r="A31" s="303"/>
      <c r="B31" s="305"/>
    </row>
    <row r="32" spans="1:2" x14ac:dyDescent="0.2">
      <c r="A32" s="303"/>
      <c r="B32" s="305"/>
    </row>
    <row r="33" spans="1:2" x14ac:dyDescent="0.2">
      <c r="A33" s="299"/>
      <c r="B33" s="301"/>
    </row>
    <row r="34" spans="1:2" x14ac:dyDescent="0.2">
      <c r="A34" s="302" t="s">
        <v>438</v>
      </c>
      <c r="B34" s="304" t="s">
        <v>445</v>
      </c>
    </row>
    <row r="35" spans="1:2" x14ac:dyDescent="0.2">
      <c r="A35" s="303"/>
      <c r="B35" s="305"/>
    </row>
    <row r="36" spans="1:2" x14ac:dyDescent="0.2">
      <c r="A36" s="303"/>
      <c r="B36" s="305"/>
    </row>
    <row r="37" spans="1:2" x14ac:dyDescent="0.2">
      <c r="A37" s="303"/>
      <c r="B37" s="305"/>
    </row>
    <row r="38" spans="1:2" x14ac:dyDescent="0.2">
      <c r="A38" s="303"/>
      <c r="B38" s="305"/>
    </row>
    <row r="39" spans="1:2" ht="13.5" thickBot="1" x14ac:dyDescent="0.25">
      <c r="A39" s="306"/>
      <c r="B39" s="307"/>
    </row>
    <row r="40" spans="1:2" ht="14.25" x14ac:dyDescent="0.2">
      <c r="A40" s="228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2017-09-29T09:03:36Z</cp:lastPrinted>
  <dcterms:created xsi:type="dcterms:W3CDTF">2017-09-21T11:58:02Z</dcterms:created>
  <dcterms:modified xsi:type="dcterms:W3CDTF">2017-09-29T09:20:08Z</dcterms:modified>
</cp:coreProperties>
</file>